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480" windowHeight="8196" tabRatio="604"/>
  </bookViews>
  <sheets>
    <sheet name="Character" sheetId="1" r:id="rId1"/>
    <sheet name="Abilities &amp; Characteristics" sheetId="2" r:id="rId2"/>
    <sheet name="Magic &amp; Equipment" sheetId="3" r:id="rId3"/>
    <sheet name="Open Game License" sheetId="5" r:id="rId4"/>
  </sheets>
  <definedNames>
    <definedName name="__xlnm.Print_Area_1">Character!$A$2:$H$32</definedName>
    <definedName name="__xlnm.Print_Area_2">'Abilities &amp; Characteristics'!$A$1:$I$54</definedName>
    <definedName name="__xlnm.Print_Area_3">'Magic &amp; Equipment'!$A$1:$I$23</definedName>
    <definedName name="dex">Character!$B$13</definedName>
    <definedName name="_xlnm.Print_Area" localSheetId="1">'Abilities &amp; Characteristics'!$A$1:$I$54</definedName>
    <definedName name="_xlnm.Print_Area" localSheetId="0">Character!$A$1:$H$32</definedName>
    <definedName name="_xlnm.Print_Area" localSheetId="2">'Magic &amp; Equipment'!$A$1:$I$23</definedName>
    <definedName name="Inj._Points">Character!$F$4</definedName>
    <definedName name="injpts">Character!$F$4</definedName>
    <definedName name="injury">Character!$F$4</definedName>
    <definedName name="magap">Character!$B$15</definedName>
    <definedName name="mechap">Character!$B$16</definedName>
    <definedName name="name">Character!$D$2</definedName>
    <definedName name="player">Character!$F$2</definedName>
    <definedName name="reli">Character!$B$17</definedName>
    <definedName name="sta">Character!$B$14</definedName>
    <definedName name="str">Character!$B$12</definedName>
  </definedNames>
  <calcPr calcId="125725" iterateDelta="1E-4"/>
</workbook>
</file>

<file path=xl/calcChain.xml><?xml version="1.0" encoding="utf-8"?>
<calcChain xmlns="http://schemas.openxmlformats.org/spreadsheetml/2006/main">
  <c r="B1" i="3"/>
  <c r="D29" i="2"/>
  <c r="D32" i="1"/>
  <c r="D31"/>
  <c r="D30"/>
  <c r="D29"/>
  <c r="D26"/>
  <c r="D25"/>
  <c r="D24"/>
  <c r="D23"/>
  <c r="G4"/>
  <c r="A2" i="2"/>
  <c r="B2"/>
  <c r="I45"/>
  <c r="I41"/>
  <c r="I38"/>
  <c r="I36"/>
  <c r="I35"/>
  <c r="I34"/>
  <c r="I32"/>
  <c r="I29"/>
  <c r="I28"/>
  <c r="I26"/>
  <c r="I22"/>
  <c r="I20"/>
  <c r="I21"/>
  <c r="I23"/>
  <c r="I24"/>
  <c r="I19"/>
  <c r="I16"/>
  <c r="I12"/>
  <c r="D10"/>
  <c r="I44"/>
  <c r="I18"/>
  <c r="D46"/>
  <c r="D50"/>
  <c r="D34"/>
  <c r="D48"/>
  <c r="D38"/>
  <c r="D40"/>
  <c r="D41"/>
  <c r="D42"/>
  <c r="D43"/>
  <c r="D37"/>
  <c r="D35"/>
  <c r="D33"/>
  <c r="D28"/>
  <c r="D23"/>
  <c r="D22"/>
  <c r="D21"/>
  <c r="D20"/>
  <c r="D19"/>
  <c r="D18"/>
  <c r="D17"/>
  <c r="D16"/>
  <c r="D15"/>
  <c r="D13"/>
  <c r="D9"/>
  <c r="D7"/>
  <c r="A9" i="1"/>
  <c r="A20"/>
  <c r="G20"/>
  <c r="I6" i="2"/>
  <c r="I7"/>
  <c r="I13"/>
  <c r="I17"/>
  <c r="I25"/>
  <c r="I31"/>
  <c r="I30"/>
  <c r="D52"/>
  <c r="D49"/>
  <c r="D47"/>
  <c r="D45"/>
  <c r="D44"/>
  <c r="D36"/>
  <c r="D32"/>
  <c r="D31"/>
  <c r="D27"/>
  <c r="D25"/>
  <c r="D24"/>
  <c r="D14"/>
  <c r="D11"/>
  <c r="D6"/>
  <c r="E8" i="1"/>
  <c r="G14"/>
  <c r="G13"/>
  <c r="G12"/>
  <c r="G1" i="3"/>
</calcChain>
</file>

<file path=xl/sharedStrings.xml><?xml version="1.0" encoding="utf-8"?>
<sst xmlns="http://schemas.openxmlformats.org/spreadsheetml/2006/main" count="259" uniqueCount="146">
  <si>
    <t>Name:</t>
  </si>
  <si>
    <t>Player:</t>
  </si>
  <si>
    <t>Life Points:</t>
  </si>
  <si>
    <t>Inj. Points:</t>
  </si>
  <si>
    <t>Spell Points:</t>
  </si>
  <si>
    <t>Ability</t>
  </si>
  <si>
    <t>Score</t>
  </si>
  <si>
    <t>Injury Threshold:</t>
  </si>
  <si>
    <t>Strength</t>
  </si>
  <si>
    <t>Dexterity</t>
  </si>
  <si>
    <t>Stamina</t>
  </si>
  <si>
    <t>Magical Aptitude</t>
  </si>
  <si>
    <t>Mechanical Aptitude</t>
  </si>
  <si>
    <t>Initiative:</t>
  </si>
  <si>
    <t>Base Damage</t>
  </si>
  <si>
    <t>Check</t>
  </si>
  <si>
    <t>No</t>
  </si>
  <si>
    <t>Open Locks</t>
  </si>
  <si>
    <t>Perform</t>
  </si>
  <si>
    <t>Arcane Knowledge</t>
  </si>
  <si>
    <t>Point Blank Shot</t>
  </si>
  <si>
    <t>Armor Proficiency</t>
  </si>
  <si>
    <t>Power Attack</t>
  </si>
  <si>
    <t>Assimilate Stave</t>
  </si>
  <si>
    <t>Camoflage</t>
  </si>
  <si>
    <t>Rapid Reload (Crossbow)</t>
  </si>
  <si>
    <t>Rapid Shot</t>
  </si>
  <si>
    <t>Cleaving</t>
  </si>
  <si>
    <t>Read and Write Magic</t>
  </si>
  <si>
    <t>Concentration</t>
  </si>
  <si>
    <t>Craft</t>
  </si>
  <si>
    <t>Craft Toxins</t>
  </si>
  <si>
    <t>Resist Nature's Lure</t>
  </si>
  <si>
    <t>Ride Mount</t>
  </si>
  <si>
    <t>Create Herbal Medicines</t>
  </si>
  <si>
    <t>Runic Knowledge</t>
  </si>
  <si>
    <t>Crippling Strike</t>
  </si>
  <si>
    <t>Search</t>
  </si>
  <si>
    <t>Death Attack</t>
  </si>
  <si>
    <t>Sense Direction</t>
  </si>
  <si>
    <t>Decipher Magical Script</t>
  </si>
  <si>
    <t>Sense Magic</t>
  </si>
  <si>
    <t>Defend Mount</t>
  </si>
  <si>
    <t>Sense Mechanics</t>
  </si>
  <si>
    <t>Defensive Roll</t>
  </si>
  <si>
    <t>Sense Motive</t>
  </si>
  <si>
    <t>Detect Magic</t>
  </si>
  <si>
    <t>Sense Traps</t>
  </si>
  <si>
    <t>Disable/Enable Device</t>
  </si>
  <si>
    <t>Dual-Handed Fighting</t>
  </si>
  <si>
    <t>Sleight of Hand</t>
  </si>
  <si>
    <t>Escape Bindings</t>
  </si>
  <si>
    <t>Sneak</t>
  </si>
  <si>
    <t>Evade Traps</t>
  </si>
  <si>
    <t>Sneak Attack</t>
  </si>
  <si>
    <t>Evasion</t>
  </si>
  <si>
    <t>Core Skill</t>
  </si>
  <si>
    <t>Flourish Spells</t>
  </si>
  <si>
    <t>Forgery</t>
  </si>
  <si>
    <t>Spellcraft</t>
  </si>
  <si>
    <t>Gather Information</t>
  </si>
  <si>
    <t>Swift Tracker</t>
  </si>
  <si>
    <t>Handle Animals</t>
  </si>
  <si>
    <t>Swim</t>
  </si>
  <si>
    <t>Heal</t>
  </si>
  <si>
    <t>Track</t>
  </si>
  <si>
    <t>Herbalistic Knowledge</t>
  </si>
  <si>
    <t>Trackless Step</t>
  </si>
  <si>
    <t>Hide in Plain Sight</t>
  </si>
  <si>
    <t>Trap-Finding</t>
  </si>
  <si>
    <t>Improved Evasion</t>
  </si>
  <si>
    <t>Tumble</t>
  </si>
  <si>
    <t>Improved Uncanny Dodge</t>
  </si>
  <si>
    <t>Interactive Reaction</t>
  </si>
  <si>
    <t>Uncanny Dodge</t>
  </si>
  <si>
    <t>Use Magical Device</t>
  </si>
  <si>
    <t>Knowledge Architecture &amp; Engineering</t>
  </si>
  <si>
    <t>Use Rope</t>
  </si>
  <si>
    <t>Knowledge Dungeons</t>
  </si>
  <si>
    <t>Weapon Proficiency (Melee Combat)</t>
  </si>
  <si>
    <t>Knowledge Geography</t>
  </si>
  <si>
    <t>Weapon Proficiency (Ranged Combat)</t>
  </si>
  <si>
    <t>Knowledge History</t>
  </si>
  <si>
    <t>Knowledge Language</t>
  </si>
  <si>
    <t>Wild Empathy</t>
  </si>
  <si>
    <t>Knowledge Nature</t>
  </si>
  <si>
    <t>Wild Shape</t>
  </si>
  <si>
    <t>Knowledge Nobility and Royalty</t>
  </si>
  <si>
    <t>Make Diagnoses</t>
  </si>
  <si>
    <t>Wilderness Survival</t>
  </si>
  <si>
    <t>Woodland Stride</t>
  </si>
  <si>
    <t>Mounted Archery</t>
  </si>
  <si>
    <t>Nature Sense</t>
  </si>
  <si>
    <t>Notice Objects and Movement</t>
  </si>
  <si>
    <t>Personal Equipment:</t>
  </si>
  <si>
    <t>Magical Equipment:</t>
  </si>
  <si>
    <t>Equipment in Saddlebag:</t>
  </si>
  <si>
    <t xml:space="preserve">Weight Being Carried (pounds or kilograms): </t>
  </si>
  <si>
    <t>Personal Data:</t>
  </si>
  <si>
    <t>Height in feet/inches or centimeters:</t>
  </si>
  <si>
    <t>Weight in pounds or kilograms:</t>
  </si>
  <si>
    <t>Notes:</t>
  </si>
  <si>
    <t>NA</t>
  </si>
  <si>
    <t>Total ability points:</t>
  </si>
  <si>
    <t>Folk:</t>
  </si>
  <si>
    <t>Religion</t>
  </si>
  <si>
    <t>Defense Score:</t>
  </si>
  <si>
    <t>Career Paths/Professions:</t>
  </si>
  <si>
    <t>Injured</t>
  </si>
  <si>
    <t>Serious</t>
  </si>
  <si>
    <t>Critical</t>
  </si>
  <si>
    <t>Mortal Danger</t>
  </si>
  <si>
    <t>Death</t>
  </si>
  <si>
    <t>Stamina Remaining</t>
  </si>
  <si>
    <t>Handicap All Checks</t>
  </si>
  <si>
    <t>Armor Level:</t>
  </si>
  <si>
    <t>Bind Familiar</t>
  </si>
  <si>
    <t>Coercion</t>
  </si>
  <si>
    <t>Diplomacy</t>
  </si>
  <si>
    <t>Knowledge Local Matters</t>
  </si>
  <si>
    <t>Mettle</t>
  </si>
  <si>
    <t>Sense Advanced Traps</t>
  </si>
  <si>
    <t>Spellcasting/Magic</t>
  </si>
  <si>
    <t>Tinker</t>
  </si>
  <si>
    <t>Wild Shape Spellcasting</t>
  </si>
  <si>
    <t>Abilities &amp; Characteristics</t>
  </si>
  <si>
    <t>Ability Points</t>
  </si>
  <si>
    <t>Appraisal</t>
  </si>
  <si>
    <t>Natural Ability</t>
  </si>
  <si>
    <t>Ability or Characteristic</t>
  </si>
  <si>
    <t>Religion (Humans only)</t>
  </si>
  <si>
    <t>Category</t>
  </si>
  <si>
    <t>Initiative Edge:</t>
  </si>
  <si>
    <t>Birthdate</t>
  </si>
  <si>
    <t>Age</t>
  </si>
  <si>
    <t>Attack Check:</t>
  </si>
  <si>
    <t>Spell Attack:</t>
  </si>
  <si>
    <t>Edge/Handicap</t>
  </si>
  <si>
    <t>Close Combat Weapon</t>
  </si>
  <si>
    <t>Ranged Combat Weapon</t>
  </si>
  <si>
    <t>Total Damage</t>
  </si>
  <si>
    <t>Remaining:</t>
  </si>
  <si>
    <t>Learned?</t>
  </si>
  <si>
    <t>Range Distances  Attack 0/-2/-5</t>
  </si>
  <si>
    <t>Homeland:</t>
  </si>
  <si>
    <t>Magic Resistance:</t>
  </si>
</sst>
</file>

<file path=xl/styles.xml><?xml version="1.0" encoding="utf-8"?>
<styleSheet xmlns="http://schemas.openxmlformats.org/spreadsheetml/2006/main">
  <fonts count="15">
    <font>
      <sz val="10"/>
      <name val="Arial"/>
      <family val="2"/>
    </font>
    <font>
      <b/>
      <sz val="18"/>
      <name val="Arial"/>
      <family val="2"/>
    </font>
    <font>
      <b/>
      <sz val="16"/>
      <name val="Arial"/>
      <family val="2"/>
    </font>
    <font>
      <b/>
      <sz val="10"/>
      <name val="Arial"/>
      <family val="2"/>
    </font>
    <font>
      <b/>
      <sz val="18"/>
      <color indexed="10"/>
      <name val="Arial"/>
      <family val="2"/>
    </font>
    <font>
      <b/>
      <sz val="10"/>
      <color indexed="21"/>
      <name val="Arial"/>
      <family val="2"/>
    </font>
    <font>
      <b/>
      <sz val="10"/>
      <color indexed="54"/>
      <name val="Arial"/>
      <family val="2"/>
    </font>
    <font>
      <b/>
      <sz val="14"/>
      <name val="Arial"/>
      <family val="2"/>
    </font>
    <font>
      <b/>
      <sz val="18"/>
      <color indexed="43"/>
      <name val="Arial"/>
      <family val="2"/>
    </font>
    <font>
      <b/>
      <sz val="10"/>
      <color indexed="8"/>
      <name val="Arial"/>
      <family val="2"/>
    </font>
    <font>
      <sz val="10"/>
      <color indexed="8"/>
      <name val="Arial"/>
      <family val="2"/>
    </font>
    <font>
      <sz val="8"/>
      <name val="Arial"/>
      <family val="2"/>
    </font>
    <font>
      <sz val="10"/>
      <name val="Arial"/>
      <family val="2"/>
    </font>
    <font>
      <sz val="14"/>
      <name val="Arial"/>
      <family val="2"/>
    </font>
    <font>
      <i/>
      <sz val="10"/>
      <name val="Arial"/>
      <family val="2"/>
    </font>
  </fonts>
  <fills count="10">
    <fill>
      <patternFill patternType="none"/>
    </fill>
    <fill>
      <patternFill patternType="gray125"/>
    </fill>
    <fill>
      <patternFill patternType="solid">
        <fgColor indexed="27"/>
        <bgColor indexed="41"/>
      </patternFill>
    </fill>
    <fill>
      <patternFill patternType="solid">
        <fgColor indexed="42"/>
        <bgColor indexed="27"/>
      </patternFill>
    </fill>
    <fill>
      <patternFill patternType="solid">
        <fgColor indexed="10"/>
        <bgColor indexed="60"/>
      </patternFill>
    </fill>
    <fill>
      <patternFill patternType="solid">
        <fgColor rgb="FFCCFFFF"/>
        <bgColor indexed="64"/>
      </patternFill>
    </fill>
    <fill>
      <patternFill patternType="solid">
        <fgColor rgb="FFCCFFCC"/>
        <bgColor indexed="64"/>
      </patternFill>
    </fill>
    <fill>
      <patternFill patternType="solid">
        <fgColor rgb="FFFFFFCC"/>
        <bgColor indexed="64"/>
      </patternFill>
    </fill>
    <fill>
      <patternFill patternType="solid">
        <fgColor rgb="FFFFCC99"/>
        <bgColor indexed="27"/>
      </patternFill>
    </fill>
    <fill>
      <patternFill patternType="solid">
        <fgColor rgb="FFFFCC99"/>
        <bgColor indexed="64"/>
      </patternFill>
    </fill>
  </fills>
  <borders count="10">
    <border>
      <left/>
      <right/>
      <top/>
      <bottom/>
      <diagonal/>
    </border>
    <border>
      <left style="double">
        <color indexed="8"/>
      </left>
      <right style="double">
        <color indexed="8"/>
      </right>
      <top style="double">
        <color indexed="8"/>
      </top>
      <bottom style="double">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medium">
        <color indexed="8"/>
      </left>
      <right style="medium">
        <color indexed="8"/>
      </right>
      <top style="medium">
        <color indexed="8"/>
      </top>
      <bottom style="medium">
        <color indexed="8"/>
      </bottom>
      <diagonal/>
    </border>
    <border>
      <left/>
      <right/>
      <top/>
      <bottom style="medium">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double">
        <color indexed="8"/>
      </left>
      <right/>
      <top style="double">
        <color indexed="8"/>
      </top>
      <bottom style="double">
        <color indexed="8"/>
      </bottom>
      <diagonal/>
    </border>
    <border>
      <left/>
      <right style="double">
        <color indexed="8"/>
      </right>
      <top style="double">
        <color indexed="8"/>
      </top>
      <bottom style="double">
        <color indexed="8"/>
      </bottom>
      <diagonal/>
    </border>
  </borders>
  <cellStyleXfs count="2">
    <xf numFmtId="0" fontId="0" fillId="0" borderId="0"/>
    <xf numFmtId="0" fontId="12" fillId="0" borderId="0"/>
  </cellStyleXfs>
  <cellXfs count="131">
    <xf numFmtId="0" fontId="0" fillId="0" borderId="0" xfId="0"/>
    <xf numFmtId="0" fontId="12" fillId="0" borderId="0" xfId="1" applyProtection="1"/>
    <xf numFmtId="0" fontId="1" fillId="0" borderId="0" xfId="1" applyFont="1" applyAlignment="1" applyProtection="1">
      <alignment vertical="center"/>
    </xf>
    <xf numFmtId="0" fontId="1" fillId="0" borderId="0" xfId="1" applyFont="1" applyAlignment="1" applyProtection="1">
      <alignment horizontal="left" vertical="center"/>
    </xf>
    <xf numFmtId="0" fontId="1" fillId="0" borderId="0" xfId="1" applyFont="1" applyAlignment="1" applyProtection="1">
      <alignment horizontal="right" vertical="center"/>
    </xf>
    <xf numFmtId="0" fontId="2" fillId="0" borderId="1" xfId="1" applyFont="1" applyBorder="1" applyAlignment="1" applyProtection="1">
      <alignment horizontal="center"/>
      <protection locked="0"/>
    </xf>
    <xf numFmtId="0" fontId="0" fillId="0" borderId="0" xfId="1" applyFont="1" applyAlignment="1" applyProtection="1">
      <alignment horizontal="left" vertical="center"/>
    </xf>
    <xf numFmtId="0" fontId="1" fillId="0" borderId="0" xfId="1" applyFont="1" applyBorder="1" applyAlignment="1" applyProtection="1">
      <alignment vertical="center"/>
    </xf>
    <xf numFmtId="0" fontId="3" fillId="0" borderId="0" xfId="1" applyFont="1" applyProtection="1"/>
    <xf numFmtId="0" fontId="4" fillId="0" borderId="0" xfId="1" applyFont="1" applyBorder="1" applyAlignment="1" applyProtection="1">
      <alignment horizontal="right"/>
    </xf>
    <xf numFmtId="0" fontId="12" fillId="0" borderId="0" xfId="1" applyFill="1" applyProtection="1"/>
    <xf numFmtId="0" fontId="5" fillId="0" borderId="0" xfId="1" applyFont="1" applyFill="1" applyBorder="1" applyProtection="1"/>
    <xf numFmtId="0" fontId="12" fillId="0" borderId="0" xfId="1" applyFill="1" applyBorder="1" applyProtection="1"/>
    <xf numFmtId="0" fontId="6" fillId="0" borderId="0" xfId="1" applyFont="1" applyBorder="1" applyProtection="1"/>
    <xf numFmtId="0" fontId="3" fillId="2" borderId="2" xfId="1" applyFont="1" applyFill="1" applyBorder="1" applyProtection="1"/>
    <xf numFmtId="0" fontId="3" fillId="2" borderId="2" xfId="1" applyFont="1" applyFill="1" applyBorder="1" applyAlignment="1" applyProtection="1"/>
    <xf numFmtId="0" fontId="12" fillId="0" borderId="0" xfId="1" applyBorder="1" applyAlignment="1" applyProtection="1">
      <alignment horizontal="center"/>
    </xf>
    <xf numFmtId="0" fontId="3" fillId="0" borderId="0" xfId="1" applyFont="1" applyFill="1" applyBorder="1" applyAlignment="1" applyProtection="1">
      <alignment horizontal="right"/>
    </xf>
    <xf numFmtId="0" fontId="12" fillId="0" borderId="0" xfId="1" applyAlignment="1" applyProtection="1">
      <alignment vertical="top" wrapText="1"/>
    </xf>
    <xf numFmtId="0" fontId="0" fillId="0" borderId="0" xfId="1" applyFont="1" applyProtection="1"/>
    <xf numFmtId="0" fontId="3" fillId="0" borderId="0" xfId="1" applyFont="1" applyFill="1" applyBorder="1" applyProtection="1"/>
    <xf numFmtId="0" fontId="1" fillId="0" borderId="0" xfId="1" applyFont="1" applyBorder="1" applyAlignment="1" applyProtection="1"/>
    <xf numFmtId="0" fontId="0" fillId="0" borderId="0" xfId="1" applyFont="1" applyFill="1" applyBorder="1" applyAlignment="1" applyProtection="1">
      <alignment horizontal="center" vertical="top" wrapText="1"/>
    </xf>
    <xf numFmtId="0" fontId="12" fillId="0" borderId="0" xfId="1" applyFill="1" applyBorder="1" applyAlignment="1" applyProtection="1">
      <alignment vertical="top" wrapText="1"/>
    </xf>
    <xf numFmtId="0" fontId="2" fillId="0" borderId="0" xfId="1" applyFont="1" applyFill="1" applyBorder="1" applyAlignment="1" applyProtection="1">
      <alignment horizontal="center"/>
    </xf>
    <xf numFmtId="0" fontId="1" fillId="0" borderId="0" xfId="1" applyFont="1" applyAlignment="1" applyProtection="1">
      <alignment horizontal="left"/>
    </xf>
    <xf numFmtId="0" fontId="1" fillId="0" borderId="0" xfId="1" applyFont="1" applyProtection="1"/>
    <xf numFmtId="0" fontId="1" fillId="0" borderId="0" xfId="1" applyFont="1" applyBorder="1" applyAlignment="1" applyProtection="1">
      <alignment horizontal="left"/>
    </xf>
    <xf numFmtId="1" fontId="7" fillId="0" borderId="0" xfId="1" applyNumberFormat="1" applyFont="1" applyBorder="1" applyAlignment="1" applyProtection="1">
      <alignment horizontal="center"/>
    </xf>
    <xf numFmtId="0" fontId="8" fillId="4" borderId="0" xfId="1" applyFont="1" applyFill="1" applyAlignment="1" applyProtection="1">
      <alignment horizontal="left"/>
    </xf>
    <xf numFmtId="0" fontId="9" fillId="2" borderId="3" xfId="1" applyFont="1" applyFill="1" applyBorder="1" applyAlignment="1" applyProtection="1">
      <alignment horizontal="left" vertical="center"/>
    </xf>
    <xf numFmtId="0" fontId="9" fillId="2" borderId="3" xfId="1" applyFont="1" applyFill="1" applyBorder="1" applyAlignment="1" applyProtection="1">
      <alignment horizontal="center" vertical="center"/>
    </xf>
    <xf numFmtId="0" fontId="9" fillId="0" borderId="0" xfId="1" applyFont="1" applyFill="1" applyAlignment="1" applyProtection="1">
      <alignment vertical="center"/>
    </xf>
    <xf numFmtId="0" fontId="10" fillId="0" borderId="0" xfId="1" applyFont="1" applyFill="1" applyAlignment="1" applyProtection="1">
      <alignment vertical="center"/>
    </xf>
    <xf numFmtId="0" fontId="0" fillId="0" borderId="2" xfId="1" applyFont="1" applyFill="1" applyBorder="1" applyProtection="1"/>
    <xf numFmtId="0" fontId="10" fillId="0" borderId="0" xfId="1" applyFont="1" applyFill="1" applyBorder="1" applyAlignment="1" applyProtection="1">
      <alignment vertical="center"/>
    </xf>
    <xf numFmtId="0" fontId="8" fillId="0" borderId="0" xfId="1" applyFont="1" applyFill="1" applyBorder="1" applyAlignment="1" applyProtection="1">
      <alignment horizontal="left"/>
    </xf>
    <xf numFmtId="0" fontId="10" fillId="0" borderId="0" xfId="1" applyFont="1" applyFill="1" applyBorder="1" applyProtection="1"/>
    <xf numFmtId="0" fontId="9" fillId="0" borderId="0" xfId="1" applyFont="1" applyFill="1" applyBorder="1" applyProtection="1"/>
    <xf numFmtId="0" fontId="3" fillId="0" borderId="0" xfId="1" applyFont="1" applyFill="1" applyBorder="1" applyAlignment="1" applyProtection="1">
      <alignment horizontal="center"/>
    </xf>
    <xf numFmtId="0" fontId="9" fillId="0" borderId="0" xfId="1" applyFont="1" applyFill="1" applyBorder="1" applyAlignment="1" applyProtection="1">
      <alignment horizontal="center"/>
    </xf>
    <xf numFmtId="0" fontId="1" fillId="0" borderId="0" xfId="1" applyFont="1" applyAlignment="1" applyProtection="1">
      <alignment horizontal="right"/>
    </xf>
    <xf numFmtId="0" fontId="12" fillId="0" borderId="0" xfId="1" applyBorder="1" applyProtection="1"/>
    <xf numFmtId="0" fontId="0" fillId="0" borderId="0" xfId="1" applyFont="1" applyFill="1" applyBorder="1" applyProtection="1"/>
    <xf numFmtId="0" fontId="3" fillId="0" borderId="0" xfId="1" applyFont="1" applyFill="1" applyBorder="1" applyAlignment="1" applyProtection="1">
      <alignment horizontal="left"/>
    </xf>
    <xf numFmtId="49" fontId="0" fillId="0" borderId="0" xfId="1" applyNumberFormat="1" applyFont="1" applyFill="1" applyBorder="1" applyAlignment="1" applyProtection="1">
      <alignment horizontal="center"/>
    </xf>
    <xf numFmtId="0" fontId="3" fillId="0" borderId="0" xfId="1" applyFont="1" applyAlignment="1" applyProtection="1">
      <alignment horizontal="right"/>
    </xf>
    <xf numFmtId="0" fontId="12" fillId="0" borderId="0" xfId="1"/>
    <xf numFmtId="0" fontId="0" fillId="0" borderId="0" xfId="1" applyFont="1" applyFill="1" applyBorder="1" applyAlignment="1" applyProtection="1">
      <alignment horizontal="center"/>
    </xf>
    <xf numFmtId="0" fontId="10" fillId="0" borderId="0" xfId="1" applyFont="1" applyFill="1" applyBorder="1" applyAlignment="1" applyProtection="1">
      <alignment horizontal="left" vertical="center"/>
    </xf>
    <xf numFmtId="0" fontId="10" fillId="0" borderId="0" xfId="1" applyNumberFormat="1" applyFont="1" applyFill="1" applyBorder="1" applyAlignment="1" applyProtection="1">
      <alignment horizontal="center" vertical="center"/>
    </xf>
    <xf numFmtId="0" fontId="3" fillId="2" borderId="7" xfId="1" applyFont="1" applyFill="1" applyBorder="1" applyProtection="1"/>
    <xf numFmtId="0" fontId="3" fillId="0" borderId="7" xfId="1" applyFont="1" applyFill="1" applyBorder="1" applyProtection="1"/>
    <xf numFmtId="0" fontId="3" fillId="3" borderId="7" xfId="1" applyFont="1" applyFill="1" applyBorder="1" applyProtection="1"/>
    <xf numFmtId="0" fontId="3" fillId="2" borderId="6" xfId="1" applyFont="1" applyFill="1" applyBorder="1" applyProtection="1"/>
    <xf numFmtId="0" fontId="12" fillId="0" borderId="6" xfId="1" applyFill="1" applyBorder="1" applyAlignment="1" applyProtection="1">
      <alignment horizontal="center"/>
      <protection locked="0"/>
    </xf>
    <xf numFmtId="0" fontId="12" fillId="3" borderId="6" xfId="1" applyFill="1" applyBorder="1" applyAlignment="1" applyProtection="1">
      <alignment horizontal="center"/>
      <protection locked="0"/>
    </xf>
    <xf numFmtId="0" fontId="0" fillId="3" borderId="2" xfId="1" applyFont="1" applyFill="1" applyBorder="1" applyProtection="1"/>
    <xf numFmtId="0" fontId="10" fillId="0" borderId="6" xfId="1" applyFont="1" applyFill="1" applyBorder="1" applyAlignment="1" applyProtection="1">
      <alignment horizontal="center" vertical="center"/>
      <protection locked="0"/>
    </xf>
    <xf numFmtId="0" fontId="0" fillId="0" borderId="6" xfId="1" applyFont="1" applyFill="1" applyBorder="1" applyAlignment="1" applyProtection="1">
      <alignment horizontal="center"/>
      <protection locked="0"/>
    </xf>
    <xf numFmtId="0" fontId="0" fillId="0" borderId="6" xfId="1" applyFont="1" applyFill="1" applyBorder="1" applyProtection="1">
      <protection locked="0"/>
    </xf>
    <xf numFmtId="0" fontId="12" fillId="0" borderId="6" xfId="1" applyFill="1" applyBorder="1" applyProtection="1">
      <protection locked="0"/>
    </xf>
    <xf numFmtId="0" fontId="3" fillId="5" borderId="6" xfId="1" applyFont="1" applyFill="1" applyBorder="1" applyProtection="1"/>
    <xf numFmtId="0" fontId="0" fillId="0" borderId="6" xfId="1" applyFont="1" applyFill="1" applyBorder="1" applyAlignment="1" applyProtection="1">
      <alignment horizontal="left" vertical="top" wrapText="1"/>
      <protection locked="0"/>
    </xf>
    <xf numFmtId="0" fontId="12" fillId="0" borderId="6" xfId="1" applyFill="1" applyBorder="1" applyAlignment="1" applyProtection="1">
      <alignment horizontal="center" vertical="top" wrapText="1"/>
      <protection locked="0"/>
    </xf>
    <xf numFmtId="49" fontId="12" fillId="0" borderId="6" xfId="1" applyNumberFormat="1" applyFill="1" applyBorder="1" applyAlignment="1" applyProtection="1">
      <alignment horizontal="center" vertical="top" wrapText="1"/>
      <protection locked="0"/>
    </xf>
    <xf numFmtId="0" fontId="12" fillId="3" borderId="6" xfId="1" applyFill="1" applyBorder="1" applyAlignment="1" applyProtection="1">
      <alignment horizontal="left" vertical="top" wrapText="1"/>
      <protection locked="0"/>
    </xf>
    <xf numFmtId="0" fontId="0" fillId="3" borderId="6" xfId="1" applyFont="1" applyFill="1" applyBorder="1" applyAlignment="1" applyProtection="1">
      <alignment horizontal="center" vertical="top" wrapText="1"/>
      <protection locked="0"/>
    </xf>
    <xf numFmtId="49" fontId="12" fillId="3" borderId="6" xfId="1" applyNumberFormat="1" applyFill="1" applyBorder="1" applyAlignment="1" applyProtection="1">
      <alignment horizontal="center" vertical="top" wrapText="1"/>
      <protection locked="0"/>
    </xf>
    <xf numFmtId="49" fontId="12" fillId="0" borderId="6" xfId="1" applyNumberFormat="1" applyFill="1" applyBorder="1" applyAlignment="1" applyProtection="1">
      <alignment horizontal="left" vertical="top" wrapText="1"/>
      <protection locked="0"/>
    </xf>
    <xf numFmtId="49" fontId="12" fillId="3" borderId="6" xfId="1" applyNumberFormat="1" applyFill="1" applyBorder="1" applyAlignment="1" applyProtection="1">
      <alignment horizontal="left" vertical="top" wrapText="1"/>
      <protection locked="0"/>
    </xf>
    <xf numFmtId="49" fontId="0" fillId="0" borderId="6" xfId="1" applyNumberFormat="1" applyFont="1" applyFill="1" applyBorder="1" applyAlignment="1" applyProtection="1">
      <alignment horizontal="center" vertical="top" wrapText="1"/>
      <protection locked="0"/>
    </xf>
    <xf numFmtId="0" fontId="0" fillId="0" borderId="6" xfId="1" applyNumberFormat="1" applyFont="1" applyFill="1" applyBorder="1" applyAlignment="1" applyProtection="1">
      <alignment horizontal="left" vertical="top" wrapText="1"/>
      <protection locked="0"/>
    </xf>
    <xf numFmtId="0" fontId="3" fillId="2" borderId="6" xfId="1" applyFont="1" applyFill="1" applyBorder="1" applyAlignment="1" applyProtection="1">
      <alignment wrapText="1"/>
    </xf>
    <xf numFmtId="0" fontId="1" fillId="0" borderId="0" xfId="1" applyFont="1" applyBorder="1" applyAlignment="1" applyProtection="1">
      <alignment horizontal="right" vertical="center"/>
    </xf>
    <xf numFmtId="0" fontId="0" fillId="0" borderId="2" xfId="1" applyFont="1" applyFill="1" applyBorder="1" applyAlignment="1" applyProtection="1">
      <alignment horizontal="center"/>
      <protection locked="0"/>
    </xf>
    <xf numFmtId="0" fontId="12" fillId="0" borderId="0" xfId="1" applyFill="1" applyBorder="1" applyAlignment="1" applyProtection="1">
      <alignment horizontal="center"/>
    </xf>
    <xf numFmtId="0" fontId="1" fillId="0" borderId="0" xfId="1" applyFont="1" applyBorder="1" applyAlignment="1" applyProtection="1">
      <alignment horizontal="left" vertical="center"/>
    </xf>
    <xf numFmtId="0" fontId="2" fillId="0" borderId="0" xfId="1" applyFont="1" applyBorder="1" applyAlignment="1" applyProtection="1">
      <alignment horizontal="center"/>
    </xf>
    <xf numFmtId="0" fontId="0" fillId="7" borderId="2" xfId="1" applyFont="1" applyFill="1" applyBorder="1" applyAlignment="1" applyProtection="1"/>
    <xf numFmtId="0" fontId="12" fillId="7" borderId="2" xfId="1" applyFill="1" applyBorder="1" applyAlignment="1" applyProtection="1">
      <alignment horizontal="center"/>
    </xf>
    <xf numFmtId="0" fontId="12" fillId="8" borderId="2" xfId="1" applyFill="1" applyBorder="1" applyAlignment="1" applyProtection="1">
      <alignment horizontal="center"/>
    </xf>
    <xf numFmtId="0" fontId="0" fillId="8" borderId="2" xfId="1" applyFont="1" applyFill="1" applyBorder="1" applyAlignment="1" applyProtection="1">
      <alignment horizontal="center"/>
    </xf>
    <xf numFmtId="0" fontId="0" fillId="7" borderId="6" xfId="1" applyFont="1" applyFill="1" applyBorder="1" applyAlignment="1" applyProtection="1">
      <alignment horizontal="center" vertical="top" wrapText="1"/>
    </xf>
    <xf numFmtId="0" fontId="0" fillId="9" borderId="6" xfId="1" applyFont="1" applyFill="1" applyBorder="1" applyAlignment="1" applyProtection="1">
      <alignment horizontal="center" vertical="top" wrapText="1"/>
    </xf>
    <xf numFmtId="0" fontId="3" fillId="0" borderId="6" xfId="1" applyFont="1" applyBorder="1" applyAlignment="1" applyProtection="1">
      <alignment horizontal="center"/>
      <protection locked="0"/>
    </xf>
    <xf numFmtId="0" fontId="12" fillId="6" borderId="6" xfId="1" applyFill="1" applyBorder="1" applyAlignment="1" applyProtection="1">
      <alignment horizontal="center"/>
      <protection locked="0"/>
    </xf>
    <xf numFmtId="0" fontId="12" fillId="0" borderId="6" xfId="1" applyBorder="1" applyAlignment="1" applyProtection="1">
      <alignment horizontal="center"/>
      <protection locked="0"/>
    </xf>
    <xf numFmtId="49" fontId="0" fillId="3" borderId="6" xfId="1" applyNumberFormat="1" applyFont="1" applyFill="1" applyBorder="1" applyAlignment="1" applyProtection="1">
      <alignment horizontal="center" vertical="top" wrapText="1"/>
      <protection locked="0"/>
    </xf>
    <xf numFmtId="0" fontId="7" fillId="7" borderId="1" xfId="1" applyFont="1" applyFill="1" applyBorder="1" applyAlignment="1" applyProtection="1">
      <alignment horizontal="left"/>
    </xf>
    <xf numFmtId="0" fontId="0" fillId="7" borderId="6" xfId="1" applyFont="1" applyFill="1" applyBorder="1" applyAlignment="1" applyProtection="1">
      <alignment horizontal="center"/>
    </xf>
    <xf numFmtId="0" fontId="10" fillId="7" borderId="6" xfId="1" applyFont="1" applyFill="1" applyBorder="1" applyAlignment="1" applyProtection="1">
      <alignment horizontal="center" vertical="center"/>
    </xf>
    <xf numFmtId="0" fontId="12" fillId="7" borderId="6" xfId="1" applyFill="1" applyBorder="1" applyAlignment="1" applyProtection="1">
      <alignment horizontal="center"/>
    </xf>
    <xf numFmtId="0" fontId="10" fillId="7" borderId="6" xfId="1" applyNumberFormat="1" applyFont="1" applyFill="1" applyBorder="1" applyAlignment="1" applyProtection="1">
      <alignment horizontal="center" vertical="center"/>
    </xf>
    <xf numFmtId="0" fontId="12" fillId="0" borderId="6" xfId="1" applyBorder="1" applyProtection="1">
      <protection locked="0"/>
    </xf>
    <xf numFmtId="0" fontId="10" fillId="9" borderId="6" xfId="1" applyFont="1" applyFill="1" applyBorder="1" applyAlignment="1" applyProtection="1">
      <alignment horizontal="left" vertical="center"/>
    </xf>
    <xf numFmtId="0" fontId="0" fillId="9" borderId="6" xfId="1" applyFont="1" applyFill="1" applyBorder="1" applyProtection="1"/>
    <xf numFmtId="0" fontId="12" fillId="9" borderId="6" xfId="1" applyFill="1" applyBorder="1" applyProtection="1"/>
    <xf numFmtId="0" fontId="10" fillId="9" borderId="6" xfId="1" applyFont="1" applyFill="1" applyBorder="1" applyProtection="1"/>
    <xf numFmtId="0" fontId="0" fillId="9" borderId="6" xfId="1" applyFont="1" applyFill="1" applyBorder="1" applyAlignment="1" applyProtection="1">
      <alignment horizontal="left"/>
    </xf>
    <xf numFmtId="0" fontId="12" fillId="0" borderId="1" xfId="1" applyFill="1" applyBorder="1" applyProtection="1">
      <protection locked="0"/>
    </xf>
    <xf numFmtId="0" fontId="2" fillId="7" borderId="1" xfId="1" applyFont="1" applyFill="1" applyBorder="1" applyAlignment="1" applyProtection="1">
      <alignment horizontal="center"/>
    </xf>
    <xf numFmtId="0" fontId="12" fillId="0" borderId="4" xfId="1" applyFont="1" applyBorder="1" applyProtection="1">
      <protection locked="0"/>
    </xf>
    <xf numFmtId="0" fontId="14" fillId="0" borderId="0" xfId="0" applyFont="1"/>
    <xf numFmtId="0" fontId="0" fillId="0" borderId="2" xfId="1" applyFont="1" applyFill="1" applyBorder="1" applyAlignment="1" applyProtection="1">
      <alignment horizontal="left" vertical="center" wrapText="1"/>
      <protection locked="0"/>
    </xf>
    <xf numFmtId="0" fontId="1" fillId="0" borderId="0" xfId="1" applyFont="1" applyFill="1" applyBorder="1" applyAlignment="1" applyProtection="1">
      <alignment horizontal="left" vertical="center"/>
    </xf>
    <xf numFmtId="0" fontId="0" fillId="3" borderId="2" xfId="1" applyFont="1" applyFill="1" applyBorder="1" applyAlignment="1" applyProtection="1">
      <alignment horizontal="left" vertical="center" wrapText="1"/>
      <protection locked="0"/>
    </xf>
    <xf numFmtId="0" fontId="3" fillId="2" borderId="2" xfId="1" applyFont="1" applyFill="1" applyBorder="1" applyAlignment="1" applyProtection="1">
      <alignment horizontal="left"/>
    </xf>
    <xf numFmtId="0" fontId="0" fillId="7" borderId="2" xfId="1" applyFont="1" applyFill="1" applyBorder="1" applyAlignment="1" applyProtection="1">
      <alignment horizontal="center"/>
    </xf>
    <xf numFmtId="0" fontId="12" fillId="7" borderId="2" xfId="1" applyFill="1" applyBorder="1" applyAlignment="1" applyProtection="1">
      <alignment horizontal="center"/>
    </xf>
    <xf numFmtId="0" fontId="2" fillId="0" borderId="1" xfId="1" applyFont="1" applyBorder="1" applyAlignment="1" applyProtection="1">
      <alignment horizontal="left"/>
      <protection locked="0"/>
    </xf>
    <xf numFmtId="0" fontId="12" fillId="0" borderId="0" xfId="1" applyFill="1" applyBorder="1" applyAlignment="1" applyProtection="1">
      <alignment horizontal="center"/>
    </xf>
    <xf numFmtId="0" fontId="2" fillId="7" borderId="8" xfId="1" applyFont="1" applyFill="1" applyBorder="1" applyAlignment="1" applyProtection="1">
      <alignment horizontal="center"/>
    </xf>
    <xf numFmtId="0" fontId="2" fillId="7" borderId="9" xfId="1" applyFont="1" applyFill="1" applyBorder="1" applyAlignment="1" applyProtection="1">
      <alignment horizontal="center"/>
    </xf>
    <xf numFmtId="0" fontId="2" fillId="0" borderId="8" xfId="1" applyFont="1" applyBorder="1" applyAlignment="1" applyProtection="1">
      <alignment horizontal="center"/>
      <protection locked="0"/>
    </xf>
    <xf numFmtId="0" fontId="2" fillId="0" borderId="9" xfId="1" applyFont="1" applyBorder="1" applyAlignment="1" applyProtection="1">
      <alignment horizontal="center"/>
      <protection locked="0"/>
    </xf>
    <xf numFmtId="0" fontId="7" fillId="7" borderId="1" xfId="1" applyFont="1" applyFill="1" applyBorder="1" applyAlignment="1" applyProtection="1">
      <alignment horizontal="left"/>
    </xf>
    <xf numFmtId="0" fontId="7" fillId="0" borderId="0" xfId="1" applyFont="1" applyBorder="1" applyAlignment="1" applyProtection="1">
      <alignment horizontal="center"/>
    </xf>
    <xf numFmtId="0" fontId="1" fillId="0" borderId="0" xfId="1" applyFont="1" applyFill="1" applyBorder="1" applyAlignment="1" applyProtection="1">
      <alignment horizontal="left"/>
    </xf>
    <xf numFmtId="49" fontId="12" fillId="0" borderId="4" xfId="1" applyNumberFormat="1" applyFont="1" applyFill="1" applyBorder="1" applyAlignment="1" applyProtection="1">
      <alignment vertical="top" wrapText="1"/>
      <protection locked="0"/>
    </xf>
    <xf numFmtId="0" fontId="1" fillId="0" borderId="0" xfId="1" applyFont="1" applyBorder="1" applyAlignment="1" applyProtection="1">
      <alignment horizontal="left" vertical="center"/>
    </xf>
    <xf numFmtId="0" fontId="12" fillId="0" borderId="4" xfId="1" applyFont="1" applyBorder="1" applyAlignment="1" applyProtection="1">
      <alignment horizontal="left"/>
      <protection locked="0"/>
    </xf>
    <xf numFmtId="0" fontId="3" fillId="0" borderId="0" xfId="1" applyFont="1" applyBorder="1" applyAlignment="1" applyProtection="1">
      <alignment horizontal="left"/>
    </xf>
    <xf numFmtId="0" fontId="3" fillId="0" borderId="0" xfId="1" applyFont="1" applyBorder="1" applyAlignment="1" applyProtection="1">
      <alignment horizontal="right"/>
    </xf>
    <xf numFmtId="0" fontId="1" fillId="0" borderId="5" xfId="1" applyFont="1" applyFill="1" applyBorder="1" applyAlignment="1" applyProtection="1">
      <alignment horizontal="left"/>
    </xf>
    <xf numFmtId="0" fontId="12" fillId="0" borderId="4" xfId="1" applyFont="1" applyFill="1" applyBorder="1" applyAlignment="1" applyProtection="1">
      <alignment vertical="top" wrapText="1"/>
      <protection locked="0"/>
    </xf>
    <xf numFmtId="0" fontId="1" fillId="0" borderId="0" xfId="1" applyFont="1" applyBorder="1" applyAlignment="1" applyProtection="1">
      <alignment horizontal="left" vertical="top"/>
    </xf>
    <xf numFmtId="0" fontId="13" fillId="0" borderId="1" xfId="1" applyFont="1" applyBorder="1" applyAlignment="1" applyProtection="1">
      <protection locked="0"/>
    </xf>
    <xf numFmtId="0" fontId="7" fillId="7" borderId="1" xfId="1" applyFont="1" applyFill="1" applyBorder="1" applyAlignment="1" applyProtection="1">
      <alignment horizontal="center"/>
    </xf>
    <xf numFmtId="0" fontId="7" fillId="0" borderId="0" xfId="1" applyFont="1" applyFill="1" applyBorder="1" applyAlignment="1" applyProtection="1">
      <alignment horizontal="left"/>
    </xf>
    <xf numFmtId="9" fontId="12" fillId="6" borderId="6" xfId="1" applyNumberFormat="1" applyFill="1" applyBorder="1" applyAlignment="1" applyProtection="1">
      <alignment horizontal="center"/>
      <protection locked="0"/>
    </xf>
  </cellXfs>
  <cellStyles count="2">
    <cellStyle name="Excel Built-in Normal" xfId="1"/>
    <cellStyle name="Standard" xfId="0" builtinId="0"/>
  </cellStyles>
  <dxfs count="0"/>
  <tableStyles count="0" defaultTableStyle="TableStyleMedium9" defaultPivotStyle="PivotStyleLight16"/>
  <colors>
    <mruColors>
      <color rgb="FFFFFFCC"/>
      <color rgb="FFFFCC99"/>
      <color rgb="FFCCFFCC"/>
      <color rgb="FFCCFF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3586</xdr:colOff>
      <xdr:row>0</xdr:row>
      <xdr:rowOff>0</xdr:rowOff>
    </xdr:from>
    <xdr:to>
      <xdr:col>0</xdr:col>
      <xdr:colOff>1215166</xdr:colOff>
      <xdr:row>6</xdr:row>
      <xdr:rowOff>210671</xdr:rowOff>
    </xdr:to>
    <xdr:pic>
      <xdr:nvPicPr>
        <xdr:cNvPr id="10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3586" y="0"/>
          <a:ext cx="1211580" cy="2308412"/>
        </a:xfrm>
        <a:prstGeom prst="rect">
          <a:avLst/>
        </a:prstGeom>
        <a:noFill/>
        <a:ln w="9360">
          <a:noFill/>
          <a:miter lim="800000"/>
          <a:headEnd/>
          <a:tailEnd/>
        </a:ln>
        <a:effectLst/>
      </xdr:spPr>
    </xdr:pic>
    <xdr:clientData/>
  </xdr:twoCellAnchor>
  <xdr:twoCellAnchor>
    <xdr:from>
      <xdr:col>0</xdr:col>
      <xdr:colOff>1332155</xdr:colOff>
      <xdr:row>0</xdr:row>
      <xdr:rowOff>52443</xdr:rowOff>
    </xdr:from>
    <xdr:to>
      <xdr:col>2</xdr:col>
      <xdr:colOff>981635</xdr:colOff>
      <xdr:row>3</xdr:row>
      <xdr:rowOff>247874</xdr:rowOff>
    </xdr:to>
    <xdr:sp macro="" textlink="" fLocksText="0">
      <xdr:nvSpPr>
        <xdr:cNvPr id="1026" name="Text Box 3"/>
        <xdr:cNvSpPr>
          <a:spLocks noChangeArrowheads="1"/>
        </xdr:cNvSpPr>
      </xdr:nvSpPr>
      <xdr:spPr bwMode="auto">
        <a:xfrm>
          <a:off x="1332155" y="52443"/>
          <a:ext cx="2419574" cy="1136725"/>
        </a:xfrm>
        <a:prstGeom prst="rect">
          <a:avLst/>
        </a:prstGeom>
        <a:solidFill>
          <a:srgbClr val="FFFFFF"/>
        </a:solidFill>
        <a:ln w="9360">
          <a:noFill/>
          <a:miter lim="800000"/>
          <a:headEnd/>
          <a:tailEnd/>
        </a:ln>
        <a:effectLst/>
      </xdr:spPr>
      <xdr:txBody>
        <a:bodyPr vertOverflow="clip" wrap="square" lIns="90000" tIns="45000" rIns="90000" bIns="45000" anchor="t" upright="1"/>
        <a:lstStyle/>
        <a:p>
          <a:pPr algn="l" rtl="0">
            <a:defRPr sz="1000"/>
          </a:pPr>
          <a:r>
            <a:rPr lang="de-DE" sz="3000" b="1" i="0" u="none" strike="noStrike" baseline="0">
              <a:solidFill>
                <a:srgbClr val="000000"/>
              </a:solidFill>
              <a:latin typeface="Times New Roman"/>
              <a:cs typeface="Times New Roman"/>
            </a:rPr>
            <a:t>Character</a:t>
          </a:r>
        </a:p>
        <a:p>
          <a:pPr algn="l" rtl="0">
            <a:defRPr sz="1000"/>
          </a:pPr>
          <a:r>
            <a:rPr lang="de-DE" sz="3000" b="1" i="0" u="none" strike="noStrike" baseline="0">
              <a:solidFill>
                <a:srgbClr val="000000"/>
              </a:solidFill>
              <a:latin typeface="Times New Roman"/>
              <a:cs typeface="Times New Roman"/>
            </a:rPr>
            <a:t>Sheet</a:t>
          </a:r>
        </a:p>
      </xdr:txBody>
    </xdr:sp>
    <xdr:clientData/>
  </xdr:twoCellAnchor>
  <xdr:twoCellAnchor>
    <xdr:from>
      <xdr:col>0</xdr:col>
      <xdr:colOff>1465729</xdr:colOff>
      <xdr:row>3</xdr:row>
      <xdr:rowOff>287319</xdr:rowOff>
    </xdr:from>
    <xdr:to>
      <xdr:col>2</xdr:col>
      <xdr:colOff>40789</xdr:colOff>
      <xdr:row>6</xdr:row>
      <xdr:rowOff>211120</xdr:rowOff>
    </xdr:to>
    <xdr:sp macro="" textlink="" fLocksText="0">
      <xdr:nvSpPr>
        <xdr:cNvPr id="1027" name="Text Box 1"/>
        <xdr:cNvSpPr>
          <a:spLocks noChangeArrowheads="1"/>
        </xdr:cNvSpPr>
      </xdr:nvSpPr>
      <xdr:spPr bwMode="auto">
        <a:xfrm>
          <a:off x="1465729" y="1228613"/>
          <a:ext cx="1345154" cy="1080248"/>
        </a:xfrm>
        <a:prstGeom prst="rect">
          <a:avLst/>
        </a:prstGeom>
        <a:solidFill>
          <a:srgbClr val="000000"/>
        </a:solidFill>
        <a:ln w="9360">
          <a:noFill/>
          <a:miter lim="800000"/>
          <a:headEnd/>
          <a:tailEnd/>
        </a:ln>
        <a:effectLst/>
      </xdr:spPr>
      <xdr:txBody>
        <a:bodyPr vertOverflow="clip" wrap="square" lIns="90000" tIns="45000" rIns="90000" bIns="45000" anchor="t" upright="1"/>
        <a:lstStyle/>
        <a:p>
          <a:pPr algn="l" rtl="0">
            <a:defRPr sz="1000"/>
          </a:pPr>
          <a:r>
            <a:rPr lang="de-DE" sz="2400" b="1" i="0" u="none" strike="noStrike" baseline="0">
              <a:solidFill>
                <a:srgbClr val="FFFFFF"/>
              </a:solidFill>
              <a:latin typeface="Times New Roman"/>
              <a:cs typeface="Times New Roman"/>
            </a:rPr>
            <a:t>4</a:t>
          </a:r>
          <a:r>
            <a:rPr lang="de-DE" sz="2400" b="1" i="0" u="none" strike="noStrike" baseline="30000">
              <a:solidFill>
                <a:srgbClr val="FFFFFF"/>
              </a:solidFill>
              <a:latin typeface="Times New Roman"/>
              <a:cs typeface="Times New Roman"/>
            </a:rPr>
            <a:t>th</a:t>
          </a:r>
        </a:p>
        <a:p>
          <a:pPr algn="l" rtl="0">
            <a:defRPr sz="1000"/>
          </a:pPr>
          <a:r>
            <a:rPr lang="de-DE" sz="2400" b="1" i="0" u="none" strike="noStrike" baseline="0">
              <a:solidFill>
                <a:srgbClr val="FFFFFF"/>
              </a:solidFill>
              <a:latin typeface="Times New Roman"/>
              <a:cs typeface="Times New Roman"/>
            </a:rPr>
            <a:t>Edition</a:t>
          </a:r>
        </a:p>
        <a:p>
          <a:pPr algn="l" rtl="0">
            <a:defRPr sz="1000"/>
          </a:pPr>
          <a:endParaRPr lang="de-DE" sz="2400" b="1" i="0" u="none" strike="noStrike" baseline="0">
            <a:solidFill>
              <a:srgbClr val="FFFFFF"/>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xdr:colOff>
      <xdr:row>0</xdr:row>
      <xdr:rowOff>0</xdr:rowOff>
    </xdr:from>
    <xdr:to>
      <xdr:col>11</xdr:col>
      <xdr:colOff>38100</xdr:colOff>
      <xdr:row>83</xdr:row>
      <xdr:rowOff>137160</xdr:rowOff>
    </xdr:to>
    <xdr:sp macro="" textlink="" fLocksText="0">
      <xdr:nvSpPr>
        <xdr:cNvPr id="5121" name="Text Box 2"/>
        <xdr:cNvSpPr>
          <a:spLocks noChangeArrowheads="1"/>
        </xdr:cNvSpPr>
      </xdr:nvSpPr>
      <xdr:spPr bwMode="auto">
        <a:xfrm>
          <a:off x="30480" y="0"/>
          <a:ext cx="7970520" cy="14051280"/>
        </a:xfrm>
        <a:prstGeom prst="rect">
          <a:avLst/>
        </a:prstGeom>
        <a:solidFill>
          <a:srgbClr val="FFFFFF"/>
        </a:solidFill>
        <a:ln w="9360">
          <a:solidFill>
            <a:srgbClr val="000000"/>
          </a:solidFill>
          <a:miter lim="800000"/>
          <a:headEnd/>
          <a:tailEnd/>
        </a:ln>
        <a:effectLst/>
      </xdr:spPr>
      <xdr:txBody>
        <a:bodyPr vertOverflow="clip" wrap="square" lIns="90000" tIns="45000" rIns="90000" bIns="45000" anchor="t" upright="1"/>
        <a:lstStyle/>
        <a:p>
          <a:pPr algn="l" rtl="0">
            <a:defRPr sz="1000"/>
          </a:pPr>
          <a:r>
            <a:rPr lang="de-DE" sz="1000" b="0" i="0" u="none" strike="noStrike" baseline="0">
              <a:solidFill>
                <a:srgbClr val="000000"/>
              </a:solidFill>
              <a:latin typeface="Arial"/>
              <a:cs typeface="Arial"/>
            </a:rPr>
            <a:t>Open Game License</a:t>
          </a:r>
        </a:p>
        <a:p>
          <a:pPr algn="l" rtl="0">
            <a:defRPr sz="1000"/>
          </a:pPr>
          <a:r>
            <a:rPr lang="de-DE" sz="1000" b="0" i="0" u="none" strike="noStrike" baseline="0">
              <a:solidFill>
                <a:srgbClr val="000000"/>
              </a:solidFill>
              <a:latin typeface="Arial"/>
              <a:cs typeface="Arial"/>
            </a:rPr>
            <a:t>Version 1.0a</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The following text is the property of Wizards of the Coast, Inc. and is Copyright © 2000 Wizards of the Coast, Inc ("Wizards"). All Rights Reserved.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1.  Definitions: (a)"Contributors" means the copyright and/or trademark owners who have contributed Open Game Content; (b)"Derivative Material" means copyrighted material including derivative works and translations (including into other computer languages), potation, modification, correction, addition, extension, upgrade, improvement, compilation, abridgment or other form in which an exsting work may be recast, transformed or adapted; (c) "Distribute" means to reproduce, license, rent, lease, sell, broadcast, publicly display, transmit or otherwise distribute; (d)"Open Game Content" means the game mechanic and includes the methods, procedures, processes and routines to the extent such content does not embody the Product Identity and is an enhancement over the prior art and any additional content clearly identified as Open Game Content by the Contributor, and means any work covered by this License, including translations and derivative works under copyright law, but specifically excludes Product Identity. (e) "Product Identity" means product and product line names, logos and identifying marks including trade dress; artifacts; creatures characters; stories, storylines, plots, thematic elements, dialogue, incidents, language, artwork, symbols, designs, depictions, likenesses, formats, poses, concepts, themes and graphic, photographic and other visual or audio representations; names and descriptions of characters, spells, enchantments, personalities, teams, personas, likenesses and special abilities; places, locations, environments, creatures, equipment, magical or supernatural abilities or effects, logos, symbols, or graphic designs; and any other trademark or registered trademark clearly identified as Product identity by the owner of the Product Identity, and which specifically encludes the Open Game Content; (f) "Trademark" means the logos, names, mark, sign, motto, designs that are used by a Contributor to identify itself or its products or the associated products contributed to the Open Game License by the Contributor (g) "Use", "Used" or "Using" means to use, Distribute, copy, edit, format, modify, translate and otherwise create Derivative Material of Open Game Content. (h) "You" or "Your" means the licensee in terms of this agreement.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2.  The License: This License applies to any Open Game Content that contains a notice indicating that the Open Game Content may only be Used under and in terms of this License. You must affix such a notice to any Open Game Content that you Use. No terms may be added to or subtracted from this License except as described by the License itself. No other terms or conditions may be applied to any Open Game Content distributed using this License.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3.  Offer and Acceptance: By Using the Open Game Content You indicate Your acceptance of the terms of this License. </a:t>
          </a:r>
        </a:p>
        <a:p>
          <a:pPr algn="l" rtl="0">
            <a:defRPr sz="1000"/>
          </a:pPr>
          <a:r>
            <a:rPr lang="de-DE" sz="1000" b="0" i="0" u="none" strike="noStrike" baseline="0">
              <a:solidFill>
                <a:srgbClr val="000000"/>
              </a:solidFill>
              <a:latin typeface="Arial"/>
              <a:cs typeface="Arial"/>
            </a:rPr>
            <a:t> </a:t>
          </a:r>
        </a:p>
        <a:p>
          <a:pPr algn="l" rtl="0">
            <a:defRPr sz="1000"/>
          </a:pPr>
          <a:r>
            <a:rPr lang="de-DE" sz="1000" b="0" i="0" u="none" strike="noStrike" baseline="0">
              <a:solidFill>
                <a:srgbClr val="000000"/>
              </a:solidFill>
              <a:latin typeface="Arial"/>
              <a:cs typeface="Arial"/>
            </a:rPr>
            <a:t>4. Grant and Consideration: In consideration for agreeing to use this License, the Contributors grant You a perpetual, worldwide, royalty-free, non-exclusive license with the enact terms of this License to Use, the Open Game Content.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5.  Representation of Authority to Contribute: If You are contributing original material as Open Game Content, You represent that Your Contributions are Your original creation and/or You have sufficient rights to grant the rights conveyed by this License.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6.  Notice of License Copyright: You must update the COPYRIGHT NOTICE portion of this License to include the enact tent of the COPYRIGHT NOTICE of any Open Game Content You are copying, modifying or distributing, and You must add the title, the copyright date, and the copyright holder's name to the COPYRIGHT NOTICE of any original Open Game Content you Distribute.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7.  Use of Product Identity: You agree not to Use any Product Identity, including as an indication as to compatibility, except as expressly licensed in another, independent Agreement with the owner of each element of that Product Identity. You agree not to indicate compatibility or co-adaptability with any Trademark or Registered Trademark in conjunction with a work containing Open Game Content except as expressly licensed in another, independent Agreement with the owner of such Trademark or Registered Trademark. The use of any Product Identity in Open Game Content does not constitute a challenge to the ownership of that Product Identity. The owner of any Product Identity used in Open Game Content shall retain all rights, title and interest in and to that Product Identity.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8.  Identification: If you distribute Open Game Content You must clearly indicate which portions of the work that you are distributing are Open Game Content.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9.  Updating the License: Wizards or its designated Agents may publish updated versions of this License. You may use any authorized version of this License to copy, modify and distribute any Open Game Content originally distributed under any version of this License.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10.  Copy of this License: You MUST include a copy of this License with every copy of the Open Game Content You Distribute.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11.  Use of Contributor Credits: You may not market or advertise the Open Game Content using the name of any Contributor unless You have written permission from the Contributor to do so.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12.  Inability to Comply: If it is impossible for You to comply with any of the terms of this License with respect to some or all of the Open Game Content due to statute, judicial order, or governmental regulation then You may not Use any Open Game Material so affected.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13.  Termination: This License will terminate automatically if You fail to comply with all terms herein and fail to cure such breach within 30 days of becoming aware of the breach.  All sublicenses shall survive the termination of this License.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14.  Reformation: If any provision of this License is held to be unenforceable, such provision shall be reformed only to the extent necessary to make it enforceable.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15.  COPYRIGHT NOTICE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 Open Game License v 1.0a, Copyright © 2000, Wizards of the Coast, Inc. </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 System Reference Document, Copyright © 2000-2008, Wizards of the Coast Inc.; Authors Jonathan Tweet, Monte Cook, Skip Williams, Rich Baker, Andy Collins, David Noonan, Rich Redman, Bruce R. Cordell, based on original material by E. Gary Gygax and Dave Arneson.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 Dungeons Daring™, Copyright 2007-12, Steigerwald EDV™ Verlag</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PRODUCT IDENTITY AND OPEN GAME CONTENT</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Dungeons Daring™, the Dungeons Daring Logo, Vintyri™, the Vintyri Project™ and Steigerwald EDV™ are Trademarks and Product Identity of  Steigerwald EDV™.  All other elements of this electronic file are Open Game Content.</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END OF LICENSE</a:t>
          </a:r>
        </a:p>
        <a:p>
          <a:pPr algn="l" rtl="0">
            <a:defRPr sz="1000"/>
          </a:pPr>
          <a:endParaRPr lang="de-DE" sz="10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sheetPr enableFormatConditionsCalculation="0">
    <tabColor indexed="42"/>
    <pageSetUpPr fitToPage="1"/>
  </sheetPr>
  <dimension ref="A1:J51"/>
  <sheetViews>
    <sheetView showGridLines="0" tabSelected="1" zoomScale="125" zoomScaleNormal="125" workbookViewId="0">
      <selection activeCell="D7" sqref="D7"/>
    </sheetView>
  </sheetViews>
  <sheetFormatPr baseColWidth="10" defaultColWidth="11.44140625" defaultRowHeight="13.2"/>
  <cols>
    <col min="1" max="1" width="24.109375" style="1" customWidth="1"/>
    <col min="2" max="2" width="16.33203125" style="1" customWidth="1"/>
    <col min="3" max="4" width="19.33203125" style="1" customWidth="1"/>
    <col min="5" max="8" width="20.6640625" style="1" customWidth="1"/>
    <col min="9" max="9" width="14.5546875" style="1" customWidth="1"/>
    <col min="10" max="16384" width="11.44140625" style="1"/>
  </cols>
  <sheetData>
    <row r="1" spans="1:10" ht="23.4" thickBot="1">
      <c r="D1" s="2" t="s">
        <v>0</v>
      </c>
      <c r="E1" s="2"/>
      <c r="F1" s="3" t="s">
        <v>1</v>
      </c>
      <c r="H1" s="4" t="s">
        <v>103</v>
      </c>
    </row>
    <row r="2" spans="1:10" ht="30" customHeight="1" thickTop="1" thickBot="1">
      <c r="D2" s="110"/>
      <c r="E2" s="110"/>
      <c r="F2" s="110"/>
      <c r="G2" s="110"/>
      <c r="H2" s="5"/>
    </row>
    <row r="3" spans="1:10" ht="30" customHeight="1" thickTop="1" thickBot="1">
      <c r="D3" s="3" t="s">
        <v>104</v>
      </c>
      <c r="E3" s="6"/>
      <c r="F3" s="7" t="s">
        <v>3</v>
      </c>
      <c r="G3" s="77" t="s">
        <v>2</v>
      </c>
      <c r="H3" s="7" t="s">
        <v>4</v>
      </c>
    </row>
    <row r="4" spans="1:10" ht="30" customHeight="1" thickTop="1" thickBot="1">
      <c r="D4" s="110"/>
      <c r="E4" s="110"/>
      <c r="F4" s="5"/>
      <c r="G4" s="101">
        <f>$F$4+sta</f>
        <v>0</v>
      </c>
      <c r="H4" s="5"/>
    </row>
    <row r="5" spans="1:10" ht="30" customHeight="1" thickTop="1" thickBot="1">
      <c r="E5" s="74" t="s">
        <v>141</v>
      </c>
      <c r="F5" s="100"/>
      <c r="G5" s="100"/>
      <c r="H5" s="100"/>
    </row>
    <row r="6" spans="1:10" s="8" customFormat="1" ht="30" customHeight="1" thickTop="1">
      <c r="C6" s="9"/>
    </row>
    <row r="7" spans="1:10" ht="30" customHeight="1" thickBot="1">
      <c r="D7" s="3"/>
      <c r="E7" s="2" t="s">
        <v>106</v>
      </c>
      <c r="F7" s="2"/>
      <c r="G7" s="2" t="s">
        <v>115</v>
      </c>
      <c r="H7" s="2"/>
    </row>
    <row r="8" spans="1:10" ht="22.2" thickTop="1" thickBot="1">
      <c r="A8" s="15" t="s">
        <v>13</v>
      </c>
      <c r="B8" s="15" t="s">
        <v>132</v>
      </c>
      <c r="E8" s="112">
        <f>dex+10</f>
        <v>10</v>
      </c>
      <c r="F8" s="113"/>
      <c r="G8" s="114">
        <v>0</v>
      </c>
      <c r="H8" s="115"/>
      <c r="I8" s="10"/>
    </row>
    <row r="9" spans="1:10" ht="21.6" thickTop="1">
      <c r="A9" s="79" t="str">
        <f>IFERROR(IF($B$13&gt;-1,"d20 + "&amp;$B$13+$B$9,"d20"),"Erroneous entries")</f>
        <v>d20 + 0</v>
      </c>
      <c r="B9" s="75"/>
      <c r="E9" s="78"/>
      <c r="F9" s="78"/>
      <c r="G9" s="78"/>
      <c r="H9" s="78"/>
      <c r="I9" s="10"/>
    </row>
    <row r="10" spans="1:10" ht="27" customHeight="1">
      <c r="E10" s="10"/>
      <c r="F10" s="10"/>
      <c r="G10" s="10"/>
      <c r="H10" s="11"/>
      <c r="I10" s="12"/>
      <c r="J10" s="13"/>
    </row>
    <row r="11" spans="1:10">
      <c r="A11" s="51" t="s">
        <v>5</v>
      </c>
      <c r="B11" s="54" t="s">
        <v>6</v>
      </c>
      <c r="C11" s="20"/>
      <c r="D11" s="62" t="s">
        <v>131</v>
      </c>
      <c r="F11" s="14" t="s">
        <v>7</v>
      </c>
      <c r="G11" s="14" t="s">
        <v>113</v>
      </c>
      <c r="H11" s="15" t="s">
        <v>114</v>
      </c>
      <c r="J11" s="16"/>
    </row>
    <row r="12" spans="1:10">
      <c r="A12" s="52" t="s">
        <v>8</v>
      </c>
      <c r="B12" s="55">
        <v>0</v>
      </c>
      <c r="C12" s="76"/>
      <c r="D12" s="85"/>
      <c r="F12" s="34" t="s">
        <v>108</v>
      </c>
      <c r="G12" s="80">
        <f>IF(ISERROR(0.75*sta),0,ROUNDUP(0.75*sta,0))</f>
        <v>0</v>
      </c>
      <c r="H12" s="80">
        <v>-1</v>
      </c>
      <c r="J12" s="16"/>
    </row>
    <row r="13" spans="1:10">
      <c r="A13" s="53" t="s">
        <v>9</v>
      </c>
      <c r="B13" s="56">
        <v>0</v>
      </c>
      <c r="C13" s="76"/>
      <c r="D13" s="62" t="s">
        <v>133</v>
      </c>
      <c r="F13" s="57" t="s">
        <v>109</v>
      </c>
      <c r="G13" s="81">
        <f>IF(ISERROR(0.5*sta),0,ROUNDUP(0.5*sta,0))</f>
        <v>0</v>
      </c>
      <c r="H13" s="81">
        <v>-2</v>
      </c>
      <c r="J13" s="16"/>
    </row>
    <row r="14" spans="1:10">
      <c r="A14" s="52" t="s">
        <v>10</v>
      </c>
      <c r="B14" s="55">
        <v>0</v>
      </c>
      <c r="C14" s="76"/>
      <c r="D14" s="86"/>
      <c r="F14" s="34" t="s">
        <v>110</v>
      </c>
      <c r="G14" s="80">
        <f>IF(ISERROR(0.25*sta),0,ROUNDUP(0.25*sta,0))</f>
        <v>0</v>
      </c>
      <c r="H14" s="80">
        <v>-3</v>
      </c>
    </row>
    <row r="15" spans="1:10">
      <c r="A15" s="53" t="s">
        <v>11</v>
      </c>
      <c r="B15" s="56">
        <v>0</v>
      </c>
      <c r="C15" s="76"/>
      <c r="D15" s="62" t="s">
        <v>134</v>
      </c>
      <c r="F15" s="57" t="s">
        <v>111</v>
      </c>
      <c r="G15" s="81">
        <v>0</v>
      </c>
      <c r="H15" s="82" t="s">
        <v>112</v>
      </c>
    </row>
    <row r="16" spans="1:10">
      <c r="A16" s="52" t="s">
        <v>12</v>
      </c>
      <c r="B16" s="55">
        <v>0</v>
      </c>
      <c r="C16" s="76"/>
      <c r="D16" s="87"/>
      <c r="E16" s="17"/>
      <c r="F16" s="111"/>
      <c r="G16" s="111"/>
      <c r="H16" s="10"/>
      <c r="I16" s="10"/>
    </row>
    <row r="17" spans="1:9">
      <c r="A17" s="53" t="s">
        <v>105</v>
      </c>
      <c r="B17" s="56">
        <v>0</v>
      </c>
      <c r="C17" s="76"/>
      <c r="E17" s="17"/>
      <c r="F17" s="76"/>
      <c r="G17" s="76"/>
      <c r="H17" s="10"/>
      <c r="I17" s="10"/>
    </row>
    <row r="19" spans="1:9">
      <c r="A19" s="107" t="s">
        <v>135</v>
      </c>
      <c r="B19" s="107"/>
      <c r="D19" s="62" t="s">
        <v>145</v>
      </c>
      <c r="G19" s="107" t="s">
        <v>136</v>
      </c>
      <c r="H19" s="107"/>
    </row>
    <row r="20" spans="1:9" ht="12.75" customHeight="1">
      <c r="A20" s="108" t="str">
        <f>IFERROR("d20 + " &amp; dex,"Erroneous entries")</f>
        <v>d20 + 0</v>
      </c>
      <c r="B20" s="108"/>
      <c r="D20" s="130"/>
      <c r="G20" s="109" t="str">
        <f>"d20 + " &amp; magap</f>
        <v>d20 + 0</v>
      </c>
      <c r="H20" s="109"/>
    </row>
    <row r="21" spans="1:9" ht="12.75" customHeight="1">
      <c r="F21" s="7"/>
      <c r="G21" s="7"/>
      <c r="H21" s="7"/>
    </row>
    <row r="22" spans="1:9" s="18" customFormat="1" ht="25.5" customHeight="1">
      <c r="A22" s="54" t="s">
        <v>138</v>
      </c>
      <c r="B22" s="54" t="s">
        <v>137</v>
      </c>
      <c r="C22" s="54" t="s">
        <v>14</v>
      </c>
      <c r="D22" s="54" t="s">
        <v>140</v>
      </c>
      <c r="F22" s="1"/>
      <c r="G22" s="21" t="s">
        <v>107</v>
      </c>
      <c r="H22" s="1"/>
    </row>
    <row r="23" spans="1:9" s="18" customFormat="1" ht="25.5" customHeight="1">
      <c r="A23" s="63"/>
      <c r="B23" s="64">
        <v>0</v>
      </c>
      <c r="C23" s="71"/>
      <c r="D23" s="83">
        <f>IF(ISBLANK($A23),0,IF(str&gt;18,$C23&amp;" + "&amp;$B23+3,IF(str&gt;16,$C23&amp;" + "&amp;$B23+2,IF(str&gt;14,$C23&amp;" + "&amp;$B23+1,$C23&amp;" + "&amp;$B23))))</f>
        <v>0</v>
      </c>
      <c r="F23" s="1"/>
      <c r="G23" s="106"/>
      <c r="H23" s="106"/>
    </row>
    <row r="24" spans="1:9" s="18" customFormat="1" ht="25.5" customHeight="1">
      <c r="A24" s="66"/>
      <c r="B24" s="67">
        <v>0</v>
      </c>
      <c r="C24" s="68"/>
      <c r="D24" s="84">
        <f>IF(ISBLANK($A24),0,IF(str&gt;18,$C24&amp;" + "&amp;$B24+3,IF(str&gt;16,$C24&amp;" + "&amp;$B24+2,IF(str&gt;14,$C24&amp;" + "&amp;$B24+1,$C24&amp;" + "&amp;$B24))))</f>
        <v>0</v>
      </c>
      <c r="F24" s="1"/>
      <c r="G24" s="104"/>
      <c r="H24" s="104"/>
    </row>
    <row r="25" spans="1:9" s="18" customFormat="1" ht="25.5" customHeight="1">
      <c r="A25" s="63"/>
      <c r="B25" s="64">
        <v>0</v>
      </c>
      <c r="C25" s="65"/>
      <c r="D25" s="83">
        <f>IF(ISBLANK($A25),0,IF(str&gt;18,$C25&amp;" + "&amp;$B25+3,IF(str&gt;16,$C25&amp;" + "&amp;$B25+2,IF(str&gt;14,$C25&amp;" + "&amp;$B25+1,$C25&amp;" + "&amp;$B25))))</f>
        <v>0</v>
      </c>
      <c r="F25" s="1"/>
      <c r="G25" s="106"/>
      <c r="H25" s="106"/>
    </row>
    <row r="26" spans="1:9" s="18" customFormat="1" ht="25.5" customHeight="1">
      <c r="A26" s="66"/>
      <c r="B26" s="67">
        <v>0</v>
      </c>
      <c r="C26" s="68"/>
      <c r="D26" s="84">
        <f>IF(ISBLANK($A26),0,IF(str&gt;18,$C26&amp;" + "&amp;$B26+3,IF(str&gt;16,$C26&amp;" + "&amp;$B26+2,IF(str&gt;14,$C26&amp;" + "&amp;$B26+1,$C26&amp;" + "&amp;$B26))))</f>
        <v>0</v>
      </c>
      <c r="F26" s="19"/>
      <c r="G26" s="104"/>
      <c r="H26" s="104"/>
      <c r="I26" s="1"/>
    </row>
    <row r="27" spans="1:9" ht="24.9" customHeight="1">
      <c r="F27" s="20"/>
      <c r="G27" s="106"/>
      <c r="H27" s="106"/>
      <c r="I27" s="12"/>
    </row>
    <row r="28" spans="1:9" ht="24.9" customHeight="1">
      <c r="A28" s="54" t="s">
        <v>139</v>
      </c>
      <c r="B28" s="54" t="s">
        <v>137</v>
      </c>
      <c r="C28" s="54" t="s">
        <v>14</v>
      </c>
      <c r="D28" s="54" t="s">
        <v>140</v>
      </c>
      <c r="E28" s="73" t="s">
        <v>143</v>
      </c>
      <c r="F28" s="22"/>
      <c r="G28" s="104"/>
      <c r="H28" s="104"/>
      <c r="I28" s="23"/>
    </row>
    <row r="29" spans="1:9" s="18" customFormat="1" ht="24.9" customHeight="1">
      <c r="A29" s="63"/>
      <c r="B29" s="64">
        <v>0</v>
      </c>
      <c r="C29" s="71"/>
      <c r="D29" s="83">
        <f>IF(ISBLANK($A29),0,$C29&amp;" + "&amp;$B29)</f>
        <v>0</v>
      </c>
      <c r="E29" s="72"/>
      <c r="F29" s="22"/>
      <c r="G29" s="106"/>
      <c r="H29" s="106"/>
      <c r="I29" s="23"/>
    </row>
    <row r="30" spans="1:9" s="18" customFormat="1" ht="24.9" customHeight="1">
      <c r="A30" s="66"/>
      <c r="B30" s="67">
        <v>0</v>
      </c>
      <c r="C30" s="68"/>
      <c r="D30" s="84">
        <f t="shared" ref="D30:D32" si="0">IF(ISBLANK($A30),0,$C30&amp;" + "&amp;$B30)</f>
        <v>0</v>
      </c>
      <c r="E30" s="70"/>
      <c r="F30" s="22"/>
      <c r="G30" s="104"/>
      <c r="H30" s="104"/>
      <c r="I30" s="23"/>
    </row>
    <row r="31" spans="1:9" s="18" customFormat="1" ht="24.9" customHeight="1">
      <c r="A31" s="63"/>
      <c r="B31" s="64">
        <v>0</v>
      </c>
      <c r="C31" s="71"/>
      <c r="D31" s="83">
        <f t="shared" si="0"/>
        <v>0</v>
      </c>
      <c r="E31" s="69"/>
      <c r="F31" s="22"/>
      <c r="G31" s="106"/>
      <c r="H31" s="106"/>
      <c r="I31" s="23"/>
    </row>
    <row r="32" spans="1:9" s="18" customFormat="1" ht="24.9" customHeight="1">
      <c r="A32" s="66"/>
      <c r="B32" s="67">
        <v>0</v>
      </c>
      <c r="C32" s="88"/>
      <c r="D32" s="84">
        <f t="shared" si="0"/>
        <v>0</v>
      </c>
      <c r="E32" s="70"/>
      <c r="G32" s="104"/>
      <c r="H32" s="104"/>
      <c r="I32" s="23"/>
    </row>
    <row r="33" spans="1:10" s="18" customFormat="1" ht="12.75" customHeight="1">
      <c r="C33" s="24"/>
      <c r="E33" s="25"/>
      <c r="F33" s="1"/>
      <c r="G33" s="1"/>
      <c r="H33" s="1"/>
      <c r="I33" s="1"/>
      <c r="J33" s="1"/>
    </row>
    <row r="34" spans="1:10" ht="12.75" customHeight="1">
      <c r="A34" s="105"/>
      <c r="B34" s="105"/>
      <c r="C34" s="19"/>
      <c r="D34" s="19"/>
      <c r="E34" s="19"/>
      <c r="F34" s="19"/>
      <c r="G34" s="19"/>
      <c r="H34" s="19"/>
    </row>
    <row r="35" spans="1:10" ht="12.75" customHeight="1">
      <c r="A35" s="19"/>
      <c r="B35" s="19"/>
      <c r="C35" s="19"/>
      <c r="D35" s="19"/>
      <c r="E35" s="19"/>
      <c r="F35" s="19"/>
      <c r="G35" s="19"/>
      <c r="H35" s="19"/>
    </row>
    <row r="36" spans="1:10">
      <c r="A36" s="19"/>
      <c r="B36" s="19"/>
      <c r="C36" s="19"/>
      <c r="D36" s="19"/>
      <c r="E36" s="19"/>
      <c r="F36" s="19"/>
      <c r="G36" s="19"/>
      <c r="H36" s="19"/>
    </row>
    <row r="37" spans="1:10">
      <c r="A37" s="19"/>
      <c r="B37" s="19"/>
      <c r="C37" s="19"/>
      <c r="D37" s="19"/>
      <c r="E37" s="19"/>
      <c r="F37" s="19"/>
      <c r="G37" s="19"/>
      <c r="H37" s="19"/>
    </row>
    <row r="38" spans="1:10">
      <c r="A38" s="19"/>
      <c r="B38" s="19"/>
      <c r="C38" s="19"/>
      <c r="D38" s="19"/>
      <c r="E38" s="19"/>
      <c r="F38" s="19"/>
      <c r="G38" s="19"/>
      <c r="H38" s="19"/>
    </row>
    <row r="39" spans="1:10">
      <c r="A39" s="19"/>
      <c r="B39" s="19"/>
      <c r="C39" s="19"/>
      <c r="D39" s="19"/>
      <c r="E39" s="19"/>
      <c r="F39" s="19"/>
      <c r="G39" s="19"/>
      <c r="H39" s="19"/>
    </row>
    <row r="40" spans="1:10">
      <c r="A40" s="19"/>
      <c r="B40" s="19"/>
      <c r="C40" s="19"/>
      <c r="D40" s="19"/>
      <c r="E40" s="19"/>
      <c r="F40" s="19"/>
      <c r="G40" s="19"/>
      <c r="H40" s="19"/>
    </row>
    <row r="41" spans="1:10">
      <c r="A41" s="19"/>
      <c r="B41" s="19"/>
      <c r="C41" s="19"/>
      <c r="D41" s="19"/>
      <c r="E41" s="19"/>
      <c r="F41" s="19"/>
      <c r="G41" s="19"/>
      <c r="H41" s="19"/>
    </row>
    <row r="42" spans="1:10">
      <c r="A42" s="19"/>
      <c r="B42" s="19"/>
      <c r="C42" s="19"/>
      <c r="D42" s="19"/>
      <c r="E42" s="19"/>
      <c r="F42" s="19"/>
      <c r="G42" s="19"/>
      <c r="H42" s="19"/>
    </row>
    <row r="43" spans="1:10">
      <c r="A43" s="19"/>
      <c r="B43" s="19"/>
      <c r="C43" s="19"/>
      <c r="D43" s="19"/>
      <c r="E43" s="19"/>
      <c r="F43" s="19"/>
      <c r="G43" s="19"/>
      <c r="H43" s="19"/>
    </row>
    <row r="44" spans="1:10">
      <c r="A44" s="19"/>
      <c r="B44" s="19"/>
      <c r="C44" s="19"/>
      <c r="D44" s="19"/>
      <c r="E44" s="19"/>
      <c r="F44" s="19"/>
      <c r="G44" s="19"/>
      <c r="H44" s="19"/>
    </row>
    <row r="45" spans="1:10">
      <c r="A45" s="19"/>
      <c r="B45" s="19"/>
      <c r="C45" s="19"/>
      <c r="D45" s="19"/>
      <c r="E45" s="19"/>
      <c r="F45" s="19"/>
      <c r="G45" s="19"/>
      <c r="H45" s="19"/>
    </row>
    <row r="46" spans="1:10">
      <c r="A46" s="19"/>
      <c r="B46" s="19"/>
      <c r="C46" s="19"/>
      <c r="D46" s="19"/>
      <c r="E46" s="19"/>
      <c r="F46" s="19"/>
      <c r="G46" s="19"/>
      <c r="H46" s="19"/>
    </row>
    <row r="47" spans="1:10">
      <c r="A47" s="19"/>
      <c r="B47" s="19"/>
      <c r="C47" s="19"/>
      <c r="D47" s="19"/>
      <c r="E47" s="19"/>
      <c r="F47" s="19"/>
      <c r="G47" s="19"/>
      <c r="H47" s="19"/>
    </row>
    <row r="48" spans="1:10">
      <c r="A48" s="19"/>
      <c r="B48" s="19"/>
      <c r="C48" s="19"/>
      <c r="D48" s="19"/>
      <c r="E48" s="19"/>
      <c r="F48" s="19"/>
      <c r="G48" s="19"/>
      <c r="H48" s="19"/>
    </row>
    <row r="49" spans="1:8">
      <c r="A49" s="19"/>
      <c r="B49" s="19"/>
      <c r="C49" s="19"/>
      <c r="D49" s="19"/>
      <c r="E49" s="19"/>
      <c r="F49" s="19"/>
      <c r="G49" s="19"/>
      <c r="H49" s="19"/>
    </row>
    <row r="50" spans="1:8">
      <c r="A50" s="19"/>
      <c r="B50" s="19"/>
      <c r="C50" s="19"/>
      <c r="D50" s="19"/>
      <c r="E50" s="19"/>
      <c r="F50" s="19"/>
      <c r="G50" s="19"/>
      <c r="H50" s="19"/>
    </row>
    <row r="51" spans="1:8">
      <c r="A51" s="19"/>
      <c r="B51" s="19"/>
      <c r="C51" s="19"/>
      <c r="D51" s="19"/>
      <c r="E51" s="19"/>
      <c r="F51" s="19"/>
      <c r="G51" s="19"/>
      <c r="H51" s="19"/>
    </row>
  </sheetData>
  <sheetProtection selectLockedCells="1"/>
  <mergeCells count="21">
    <mergeCell ref="A19:B19"/>
    <mergeCell ref="G19:H19"/>
    <mergeCell ref="A20:B20"/>
    <mergeCell ref="G20:H20"/>
    <mergeCell ref="D2:E2"/>
    <mergeCell ref="F2:G2"/>
    <mergeCell ref="D4:E4"/>
    <mergeCell ref="F16:G16"/>
    <mergeCell ref="E8:F8"/>
    <mergeCell ref="G8:H8"/>
    <mergeCell ref="G26:H26"/>
    <mergeCell ref="A34:B34"/>
    <mergeCell ref="G23:H23"/>
    <mergeCell ref="G24:H24"/>
    <mergeCell ref="G25:H25"/>
    <mergeCell ref="G27:H27"/>
    <mergeCell ref="G28:H28"/>
    <mergeCell ref="G29:H29"/>
    <mergeCell ref="G30:H30"/>
    <mergeCell ref="G31:H31"/>
    <mergeCell ref="G32:H32"/>
  </mergeCells>
  <phoneticPr fontId="11" type="noConversion"/>
  <dataValidations count="1">
    <dataValidation type="list" allowBlank="1" showErrorMessage="1" errorTitle="Not allowed" error="Only Commoner or Noble allowed." sqref="D12">
      <formula1>"Commoner,Noble"</formula1>
    </dataValidation>
  </dataValidations>
  <printOptions horizontalCentered="1" verticalCentered="1"/>
  <pageMargins left="0.70866141732283472" right="0.70866141732283472" top="0.70866141732283472" bottom="0.70866141732283472" header="0.51181102362204722" footer="0.51181102362204722"/>
  <pageSetup paperSize="9" scale="75" firstPageNumber="0" orientation="landscape" horizontalDpi="300" verticalDpi="300" r:id="rId1"/>
  <headerFooter alignWithMargins="0">
    <oddFooter>&amp;C&amp;"Arial,Fett"&amp;12Page 1</oddFooter>
  </headerFooter>
  <drawing r:id="rId2"/>
</worksheet>
</file>

<file path=xl/worksheets/sheet2.xml><?xml version="1.0" encoding="utf-8"?>
<worksheet xmlns="http://schemas.openxmlformats.org/spreadsheetml/2006/main" xmlns:r="http://schemas.openxmlformats.org/officeDocument/2006/relationships">
  <sheetPr enableFormatConditionsCalculation="0">
    <tabColor indexed="41"/>
    <pageSetUpPr fitToPage="1"/>
  </sheetPr>
  <dimension ref="A1:I87"/>
  <sheetViews>
    <sheetView showGridLines="0" zoomScaleNormal="100" workbookViewId="0">
      <selection activeCell="C6" sqref="C6"/>
    </sheetView>
  </sheetViews>
  <sheetFormatPr baseColWidth="10" defaultColWidth="11.44140625" defaultRowHeight="13.2"/>
  <cols>
    <col min="1" max="1" width="35.6640625" style="1" customWidth="1"/>
    <col min="2" max="3" width="14.6640625" style="1" customWidth="1"/>
    <col min="4" max="4" width="11.6640625" style="1" customWidth="1"/>
    <col min="5" max="5" width="5.6640625" style="1" customWidth="1"/>
    <col min="6" max="6" width="35.6640625" style="1" customWidth="1"/>
    <col min="7" max="8" width="14.6640625" style="1" customWidth="1"/>
    <col min="9" max="9" width="11.6640625" style="1" customWidth="1"/>
    <col min="10" max="16384" width="11.44140625" style="1"/>
  </cols>
  <sheetData>
    <row r="1" spans="1:9" ht="22.8">
      <c r="A1" s="26" t="s">
        <v>0</v>
      </c>
      <c r="B1" s="26" t="s">
        <v>1</v>
      </c>
      <c r="C1" s="26"/>
      <c r="D1" s="26"/>
      <c r="E1" s="19"/>
      <c r="F1" s="26"/>
      <c r="G1" s="27"/>
      <c r="H1" s="27"/>
    </row>
    <row r="2" spans="1:9" ht="17.399999999999999">
      <c r="A2" s="89" t="str">
        <f>IF(ISBLANK(name),"",name)</f>
        <v/>
      </c>
      <c r="B2" s="116" t="str">
        <f>IF(ISBLANK(player),"",player)</f>
        <v/>
      </c>
      <c r="C2" s="116"/>
      <c r="D2" s="116"/>
      <c r="E2" s="116"/>
      <c r="F2" s="28"/>
      <c r="G2" s="117"/>
      <c r="H2" s="117"/>
      <c r="I2" s="117"/>
    </row>
    <row r="4" spans="1:9" ht="22.8">
      <c r="A4" s="29" t="s">
        <v>125</v>
      </c>
      <c r="B4" s="29"/>
    </row>
    <row r="5" spans="1:9">
      <c r="A5" s="30" t="s">
        <v>129</v>
      </c>
      <c r="B5" s="31" t="s">
        <v>142</v>
      </c>
      <c r="C5" s="31" t="s">
        <v>126</v>
      </c>
      <c r="D5" s="31" t="s">
        <v>15</v>
      </c>
      <c r="E5" s="32"/>
      <c r="F5" s="30" t="s">
        <v>129</v>
      </c>
      <c r="G5" s="31" t="s">
        <v>142</v>
      </c>
      <c r="H5" s="31" t="s">
        <v>126</v>
      </c>
      <c r="I5" s="31" t="s">
        <v>15</v>
      </c>
    </row>
    <row r="6" spans="1:9">
      <c r="A6" s="95" t="s">
        <v>127</v>
      </c>
      <c r="B6" s="90" t="s">
        <v>128</v>
      </c>
      <c r="C6" s="58">
        <v>0</v>
      </c>
      <c r="D6" s="93" t="str">
        <f>IF(ISERROR("d20 + " &amp; C6),"d20+0","d20 + " &amp; C6)</f>
        <v>d20 + 0</v>
      </c>
      <c r="E6" s="33"/>
      <c r="F6" s="96" t="s">
        <v>17</v>
      </c>
      <c r="G6" s="91" t="s">
        <v>128</v>
      </c>
      <c r="H6" s="58">
        <v>0</v>
      </c>
      <c r="I6" s="93" t="str">
        <f>IF(ISERROR("d20 + " &amp; H6),"d20+0","d20 + " &amp; H6)</f>
        <v>d20 + 0</v>
      </c>
    </row>
    <row r="7" spans="1:9">
      <c r="A7" s="95" t="s">
        <v>19</v>
      </c>
      <c r="B7" s="58" t="s">
        <v>16</v>
      </c>
      <c r="C7" s="58">
        <v>0</v>
      </c>
      <c r="D7" s="93" t="str">
        <f>IF(B7="No","-",IF(ISERROR("d20 + "&amp;C7),"-","d20 + "&amp;C7))</f>
        <v>-</v>
      </c>
      <c r="E7" s="33"/>
      <c r="F7" s="97" t="s">
        <v>18</v>
      </c>
      <c r="G7" s="91" t="s">
        <v>128</v>
      </c>
      <c r="H7" s="58">
        <v>0</v>
      </c>
      <c r="I7" s="93" t="str">
        <f>IF(ISERROR("d20 + " &amp; H7),"d20+0","d20 + " &amp; H7)</f>
        <v>d20 + 0</v>
      </c>
    </row>
    <row r="8" spans="1:9">
      <c r="A8" s="95" t="s">
        <v>21</v>
      </c>
      <c r="B8" s="58" t="s">
        <v>16</v>
      </c>
      <c r="C8" s="58">
        <v>0</v>
      </c>
      <c r="D8" s="93" t="s">
        <v>102</v>
      </c>
      <c r="E8" s="33"/>
      <c r="F8" s="96" t="s">
        <v>20</v>
      </c>
      <c r="G8" s="58" t="s">
        <v>16</v>
      </c>
      <c r="H8" s="58">
        <v>0</v>
      </c>
      <c r="I8" s="93" t="s">
        <v>102</v>
      </c>
    </row>
    <row r="9" spans="1:9">
      <c r="A9" s="95" t="s">
        <v>23</v>
      </c>
      <c r="B9" s="58" t="s">
        <v>16</v>
      </c>
      <c r="C9" s="58">
        <v>0</v>
      </c>
      <c r="D9" s="93" t="str">
        <f>IF(B9="No","-",IF(ISERROR("d20 + "&amp;C9),"-","d20 + "&amp;C9))</f>
        <v>-</v>
      </c>
      <c r="E9" s="33"/>
      <c r="F9" s="97" t="s">
        <v>22</v>
      </c>
      <c r="G9" s="58" t="s">
        <v>16</v>
      </c>
      <c r="H9" s="58">
        <v>0</v>
      </c>
      <c r="I9" s="93" t="s">
        <v>102</v>
      </c>
    </row>
    <row r="10" spans="1:9">
      <c r="A10" s="96" t="s">
        <v>116</v>
      </c>
      <c r="B10" s="58" t="s">
        <v>16</v>
      </c>
      <c r="C10" s="58">
        <v>0</v>
      </c>
      <c r="D10" s="93" t="str">
        <f>IF(B10="No","-",IF(ISERROR("d20 + "&amp;C10),"-","d20 + "&amp;C10))</f>
        <v>-</v>
      </c>
      <c r="E10" s="33"/>
      <c r="F10" s="96" t="s">
        <v>25</v>
      </c>
      <c r="G10" s="58" t="s">
        <v>16</v>
      </c>
      <c r="H10" s="58">
        <v>0</v>
      </c>
      <c r="I10" s="93" t="s">
        <v>102</v>
      </c>
    </row>
    <row r="11" spans="1:9">
      <c r="A11" s="95" t="s">
        <v>24</v>
      </c>
      <c r="B11" s="90" t="s">
        <v>128</v>
      </c>
      <c r="C11" s="58">
        <v>0</v>
      </c>
      <c r="D11" s="93" t="str">
        <f>IF(ISERROR("d20 + " &amp; C11),"d20+0","d20 + " &amp; C11)</f>
        <v>d20 + 0</v>
      </c>
      <c r="E11" s="33"/>
      <c r="F11" s="97" t="s">
        <v>26</v>
      </c>
      <c r="G11" s="58" t="s">
        <v>16</v>
      </c>
      <c r="H11" s="58">
        <v>0</v>
      </c>
      <c r="I11" s="93" t="s">
        <v>102</v>
      </c>
    </row>
    <row r="12" spans="1:9">
      <c r="A12" s="95" t="s">
        <v>27</v>
      </c>
      <c r="B12" s="58" t="s">
        <v>16</v>
      </c>
      <c r="C12" s="58">
        <v>0</v>
      </c>
      <c r="D12" s="93" t="s">
        <v>102</v>
      </c>
      <c r="E12" s="33"/>
      <c r="F12" s="97" t="s">
        <v>28</v>
      </c>
      <c r="G12" s="58" t="s">
        <v>16</v>
      </c>
      <c r="H12" s="58">
        <v>0</v>
      </c>
      <c r="I12" s="93" t="str">
        <f>IF(G12="No","-",IF(ISERROR("d20 + "&amp;H12),"-","d20 + "&amp;H12))</f>
        <v>-</v>
      </c>
    </row>
    <row r="13" spans="1:9">
      <c r="A13" s="96" t="s">
        <v>117</v>
      </c>
      <c r="B13" s="90" t="s">
        <v>128</v>
      </c>
      <c r="C13" s="58">
        <v>0</v>
      </c>
      <c r="D13" s="93" t="str">
        <f>IF(ISERROR("d20 + " &amp; C13),"d20+0","d20 + " &amp; C13)</f>
        <v>d20 + 0</v>
      </c>
      <c r="E13" s="33"/>
      <c r="F13" s="96" t="s">
        <v>130</v>
      </c>
      <c r="G13" s="91" t="s">
        <v>128</v>
      </c>
      <c r="H13" s="58">
        <v>0</v>
      </c>
      <c r="I13" s="93" t="str">
        <f>IF(ISERROR("d20 + " &amp; H13),"d20+0","d20 + " &amp; H13)</f>
        <v>d20 + 0</v>
      </c>
    </row>
    <row r="14" spans="1:9">
      <c r="A14" s="95" t="s">
        <v>29</v>
      </c>
      <c r="B14" s="91" t="s">
        <v>128</v>
      </c>
      <c r="C14" s="58">
        <v>0</v>
      </c>
      <c r="D14" s="93" t="str">
        <f>IF(ISERROR("d20 + " &amp; C14),"d20+0","d20 + " &amp; C14)</f>
        <v>d20 + 0</v>
      </c>
      <c r="E14" s="33"/>
      <c r="F14" s="96" t="s">
        <v>32</v>
      </c>
      <c r="G14" s="59" t="s">
        <v>16</v>
      </c>
      <c r="H14" s="58">
        <v>0</v>
      </c>
      <c r="I14" s="93" t="s">
        <v>102</v>
      </c>
    </row>
    <row r="15" spans="1:9">
      <c r="A15" s="95" t="s">
        <v>30</v>
      </c>
      <c r="B15" s="58" t="s">
        <v>16</v>
      </c>
      <c r="C15" s="58">
        <v>0</v>
      </c>
      <c r="D15" s="93" t="str">
        <f t="shared" ref="D15:D23" si="0">IF(B15="No","-",IF(ISERROR("d20 + "&amp;C15),"-","d20 + "&amp;C15))</f>
        <v>-</v>
      </c>
      <c r="E15" s="33"/>
      <c r="F15" s="96" t="s">
        <v>33</v>
      </c>
      <c r="G15" s="59" t="s">
        <v>16</v>
      </c>
      <c r="H15" s="58">
        <v>0</v>
      </c>
      <c r="I15" s="90" t="s">
        <v>102</v>
      </c>
    </row>
    <row r="16" spans="1:9">
      <c r="A16" s="95" t="s">
        <v>31</v>
      </c>
      <c r="B16" s="58" t="s">
        <v>16</v>
      </c>
      <c r="C16" s="58">
        <v>0</v>
      </c>
      <c r="D16" s="93" t="str">
        <f t="shared" si="0"/>
        <v>-</v>
      </c>
      <c r="E16" s="33"/>
      <c r="F16" s="98" t="s">
        <v>35</v>
      </c>
      <c r="G16" s="59" t="s">
        <v>16</v>
      </c>
      <c r="H16" s="58">
        <v>0</v>
      </c>
      <c r="I16" s="93" t="str">
        <f>IF(G16="No","-",IF(ISERROR("d20 + "&amp;H162),"-","d20 + "&amp;H16))</f>
        <v>-</v>
      </c>
    </row>
    <row r="17" spans="1:9">
      <c r="A17" s="95" t="s">
        <v>34</v>
      </c>
      <c r="B17" s="58" t="s">
        <v>16</v>
      </c>
      <c r="C17" s="58">
        <v>0</v>
      </c>
      <c r="D17" s="93" t="str">
        <f t="shared" si="0"/>
        <v>-</v>
      </c>
      <c r="E17" s="33"/>
      <c r="F17" s="98" t="s">
        <v>37</v>
      </c>
      <c r="G17" s="90" t="s">
        <v>128</v>
      </c>
      <c r="H17" s="58">
        <v>0</v>
      </c>
      <c r="I17" s="93" t="str">
        <f>IF(ISERROR("d20 + " &amp; H17),"d20+0","d20 + " &amp; H17)</f>
        <v>d20 + 0</v>
      </c>
    </row>
    <row r="18" spans="1:9">
      <c r="A18" s="95" t="s">
        <v>36</v>
      </c>
      <c r="B18" s="58" t="s">
        <v>16</v>
      </c>
      <c r="C18" s="58">
        <v>0</v>
      </c>
      <c r="D18" s="93" t="str">
        <f t="shared" si="0"/>
        <v>-</v>
      </c>
      <c r="E18" s="33"/>
      <c r="F18" s="98" t="s">
        <v>39</v>
      </c>
      <c r="G18" s="90" t="s">
        <v>128</v>
      </c>
      <c r="H18" s="58">
        <v>0</v>
      </c>
      <c r="I18" s="93" t="str">
        <f>IF(ISERROR("d20 + " &amp; H18),"d20 + 0",IF(C51&gt;0,"d20 + " &amp; H18+2,"d20 + " &amp; H18))</f>
        <v>d20 + 0</v>
      </c>
    </row>
    <row r="19" spans="1:9">
      <c r="A19" s="95" t="s">
        <v>38</v>
      </c>
      <c r="B19" s="58" t="s">
        <v>16</v>
      </c>
      <c r="C19" s="58">
        <v>0</v>
      </c>
      <c r="D19" s="93" t="str">
        <f t="shared" si="0"/>
        <v>-</v>
      </c>
      <c r="E19" s="35"/>
      <c r="F19" s="98" t="s">
        <v>41</v>
      </c>
      <c r="G19" s="59" t="s">
        <v>16</v>
      </c>
      <c r="H19" s="58">
        <v>0</v>
      </c>
      <c r="I19" s="93" t="str">
        <f>IF(G19="No","-",IF(ISERROR("d20 + "&amp;H19),"-","d20 + "&amp;H19))</f>
        <v>-</v>
      </c>
    </row>
    <row r="20" spans="1:9">
      <c r="A20" s="95" t="s">
        <v>40</v>
      </c>
      <c r="B20" s="58" t="s">
        <v>16</v>
      </c>
      <c r="C20" s="58">
        <v>0</v>
      </c>
      <c r="D20" s="93" t="str">
        <f t="shared" si="0"/>
        <v>-</v>
      </c>
      <c r="E20" s="33"/>
      <c r="F20" s="98" t="s">
        <v>43</v>
      </c>
      <c r="G20" s="59" t="s">
        <v>16</v>
      </c>
      <c r="H20" s="58">
        <v>0</v>
      </c>
      <c r="I20" s="93" t="str">
        <f t="shared" ref="I20:I24" si="1">IF(G20="No","-",IF(ISERROR("d20 + "&amp;H20),"-","d20 + "&amp;H20))</f>
        <v>-</v>
      </c>
    </row>
    <row r="21" spans="1:9">
      <c r="A21" s="95" t="s">
        <v>42</v>
      </c>
      <c r="B21" s="58" t="s">
        <v>16</v>
      </c>
      <c r="C21" s="58">
        <v>0</v>
      </c>
      <c r="D21" s="93" t="str">
        <f t="shared" si="0"/>
        <v>-</v>
      </c>
      <c r="E21" s="33"/>
      <c r="F21" s="98" t="s">
        <v>45</v>
      </c>
      <c r="G21" s="59" t="s">
        <v>16</v>
      </c>
      <c r="H21" s="58">
        <v>0</v>
      </c>
      <c r="I21" s="93" t="str">
        <f>IF(G22="No","-",IF(ISERROR("d20 + "&amp;H21),"-","d20 + "&amp;H21))</f>
        <v>-</v>
      </c>
    </row>
    <row r="22" spans="1:9">
      <c r="A22" s="95" t="s">
        <v>44</v>
      </c>
      <c r="B22" s="58" t="s">
        <v>16</v>
      </c>
      <c r="C22" s="58">
        <v>0</v>
      </c>
      <c r="D22" s="93" t="str">
        <f t="shared" si="0"/>
        <v>-</v>
      </c>
      <c r="E22" s="33"/>
      <c r="F22" s="96" t="s">
        <v>121</v>
      </c>
      <c r="G22" s="59" t="s">
        <v>16</v>
      </c>
      <c r="H22" s="58">
        <v>0</v>
      </c>
      <c r="I22" s="93" t="str">
        <f>IF(G22="No","-",IF(ISERROR("d20 + "&amp;H22),"-","d20 + "&amp;H22))</f>
        <v>-</v>
      </c>
    </row>
    <row r="23" spans="1:9">
      <c r="A23" s="95" t="s">
        <v>46</v>
      </c>
      <c r="B23" s="58" t="s">
        <v>16</v>
      </c>
      <c r="C23" s="58">
        <v>0</v>
      </c>
      <c r="D23" s="93" t="str">
        <f t="shared" si="0"/>
        <v>-</v>
      </c>
      <c r="F23" s="96" t="s">
        <v>47</v>
      </c>
      <c r="G23" s="59" t="s">
        <v>16</v>
      </c>
      <c r="H23" s="58">
        <v>0</v>
      </c>
      <c r="I23" s="93" t="str">
        <f t="shared" si="1"/>
        <v>-</v>
      </c>
    </row>
    <row r="24" spans="1:9">
      <c r="A24" s="96" t="s">
        <v>118</v>
      </c>
      <c r="B24" s="92" t="s">
        <v>128</v>
      </c>
      <c r="C24" s="58">
        <v>0</v>
      </c>
      <c r="D24" s="93" t="str">
        <f>IF(ISERROR("d20 + " &amp; C24),"d20+0","d20 + " &amp; C24)</f>
        <v>d20 + 0</v>
      </c>
      <c r="E24" s="33"/>
      <c r="F24" s="97" t="s">
        <v>50</v>
      </c>
      <c r="G24" s="59" t="s">
        <v>16</v>
      </c>
      <c r="H24" s="58">
        <v>0</v>
      </c>
      <c r="I24" s="93" t="str">
        <f t="shared" si="1"/>
        <v>-</v>
      </c>
    </row>
    <row r="25" spans="1:9">
      <c r="A25" s="95" t="s">
        <v>48</v>
      </c>
      <c r="B25" s="91" t="s">
        <v>128</v>
      </c>
      <c r="C25" s="58">
        <v>0</v>
      </c>
      <c r="D25" s="93" t="str">
        <f>IF(ISERROR("d20 + " &amp; C25),"d20+0","d20 + " &amp; C25)</f>
        <v>d20 + 0</v>
      </c>
      <c r="E25" s="33"/>
      <c r="F25" s="96" t="s">
        <v>52</v>
      </c>
      <c r="G25" s="90" t="s">
        <v>128</v>
      </c>
      <c r="H25" s="58">
        <v>0</v>
      </c>
      <c r="I25" s="93" t="str">
        <f>IF(ISERROR("d20 + " &amp; H25),"d20+0","d20 + " &amp; H25)</f>
        <v>d20 + 0</v>
      </c>
    </row>
    <row r="26" spans="1:9">
      <c r="A26" s="95" t="s">
        <v>49</v>
      </c>
      <c r="B26" s="58" t="s">
        <v>16</v>
      </c>
      <c r="C26" s="58">
        <v>0</v>
      </c>
      <c r="D26" s="93" t="s">
        <v>102</v>
      </c>
      <c r="E26" s="33"/>
      <c r="F26" s="96" t="s">
        <v>54</v>
      </c>
      <c r="G26" s="59" t="s">
        <v>16</v>
      </c>
      <c r="H26" s="58">
        <v>0</v>
      </c>
      <c r="I26" s="93" t="str">
        <f>IF(G26="No","-",IF(ISERROR("d20 + "&amp;H26),"-","d20 + "&amp;H26))</f>
        <v>-</v>
      </c>
    </row>
    <row r="27" spans="1:9">
      <c r="A27" s="95" t="s">
        <v>51</v>
      </c>
      <c r="B27" s="91" t="s">
        <v>128</v>
      </c>
      <c r="C27" s="58">
        <v>0</v>
      </c>
      <c r="D27" s="93" t="str">
        <f>IF(ISERROR("d20 + " &amp; C27),"d20+0","d20 + " &amp; C27)</f>
        <v>d20 + 0</v>
      </c>
      <c r="E27" s="33"/>
      <c r="F27" s="96" t="s">
        <v>122</v>
      </c>
      <c r="G27" s="59" t="s">
        <v>16</v>
      </c>
      <c r="H27" s="58">
        <v>0</v>
      </c>
      <c r="I27" s="93" t="s">
        <v>56</v>
      </c>
    </row>
    <row r="28" spans="1:9" s="12" customFormat="1">
      <c r="A28" s="95" t="s">
        <v>53</v>
      </c>
      <c r="B28" s="58" t="s">
        <v>16</v>
      </c>
      <c r="C28" s="58">
        <v>0</v>
      </c>
      <c r="D28" s="93" t="str">
        <f>IF(B28="No","-",IF(ISERROR("d20 + "&amp;C28),"-","d20 + "&amp;C28))</f>
        <v>-</v>
      </c>
      <c r="E28" s="35"/>
      <c r="F28" s="96" t="s">
        <v>59</v>
      </c>
      <c r="G28" s="59" t="s">
        <v>16</v>
      </c>
      <c r="H28" s="58">
        <v>0</v>
      </c>
      <c r="I28" s="93" t="str">
        <f>IF(G28="No","-",IF(ISERROR("d20 + "&amp;H28),"-","d20 + "&amp;H28))</f>
        <v>-</v>
      </c>
    </row>
    <row r="29" spans="1:9" ht="12.75" customHeight="1">
      <c r="A29" s="95" t="s">
        <v>55</v>
      </c>
      <c r="B29" s="91" t="s">
        <v>128</v>
      </c>
      <c r="C29" s="58">
        <v>0</v>
      </c>
      <c r="D29" s="93" t="str">
        <f>IF(ISERROR("d20 + " &amp; C29+dex),"d20+0","d20 + " &amp; C29+dex)</f>
        <v>d20 + 0</v>
      </c>
      <c r="E29" s="10"/>
      <c r="F29" s="96" t="s">
        <v>61</v>
      </c>
      <c r="G29" s="59" t="s">
        <v>16</v>
      </c>
      <c r="H29" s="58">
        <v>0</v>
      </c>
      <c r="I29" s="93" t="str">
        <f>IF(G29="No","-",IF(ISERROR("d20 + "&amp;H29),"-","d20 + "&amp;H29))</f>
        <v>-</v>
      </c>
    </row>
    <row r="30" spans="1:9">
      <c r="A30" s="95" t="s">
        <v>57</v>
      </c>
      <c r="B30" s="58" t="s">
        <v>16</v>
      </c>
      <c r="C30" s="58">
        <v>0</v>
      </c>
      <c r="D30" s="93" t="s">
        <v>102</v>
      </c>
      <c r="E30" s="10"/>
      <c r="F30" s="96" t="s">
        <v>63</v>
      </c>
      <c r="G30" s="90" t="s">
        <v>128</v>
      </c>
      <c r="H30" s="58">
        <v>0</v>
      </c>
      <c r="I30" s="93" t="str">
        <f>IF(ISERROR("d20 + " &amp; H30),"d20+0","d20 + " &amp; H30)</f>
        <v>d20 + 0</v>
      </c>
    </row>
    <row r="31" spans="1:9">
      <c r="A31" s="95" t="s">
        <v>58</v>
      </c>
      <c r="B31" s="91" t="s">
        <v>128</v>
      </c>
      <c r="C31" s="58">
        <v>0</v>
      </c>
      <c r="D31" s="93" t="str">
        <f>IF(ISERROR("d20 + " &amp; C31),"d20+0","d20 + " &amp; C31)</f>
        <v>d20 + 0</v>
      </c>
      <c r="E31" s="10"/>
      <c r="F31" s="99" t="s">
        <v>123</v>
      </c>
      <c r="G31" s="92" t="s">
        <v>128</v>
      </c>
      <c r="H31" s="58">
        <v>0</v>
      </c>
      <c r="I31" s="93" t="str">
        <f>IF(ISERROR("d20 + " &amp; H31),"d20+0","d20 + " &amp; H31)</f>
        <v>d20 + 0</v>
      </c>
    </row>
    <row r="32" spans="1:9">
      <c r="A32" s="95" t="s">
        <v>60</v>
      </c>
      <c r="B32" s="91" t="s">
        <v>128</v>
      </c>
      <c r="C32" s="58">
        <v>0</v>
      </c>
      <c r="D32" s="93" t="str">
        <f>IF(ISERROR("d20 + " &amp; C32),"d20+0","d20 + " &amp; C32)</f>
        <v>d20 + 0</v>
      </c>
      <c r="E32" s="10"/>
      <c r="F32" s="96" t="s">
        <v>65</v>
      </c>
      <c r="G32" s="92" t="s">
        <v>128</v>
      </c>
      <c r="H32" s="58">
        <v>0</v>
      </c>
      <c r="I32" s="93" t="str">
        <f>IF(ISERROR("d20 + " &amp; H32),"d20+0","d20 + " &amp; H32)</f>
        <v>d20 + 0</v>
      </c>
    </row>
    <row r="33" spans="1:9">
      <c r="A33" s="95" t="s">
        <v>62</v>
      </c>
      <c r="B33" s="58" t="s">
        <v>16</v>
      </c>
      <c r="C33" s="58">
        <v>0</v>
      </c>
      <c r="D33" s="93" t="str">
        <f>IF(B33="No","-",IF(ISERROR("d20 + "&amp;C33),"-","d20 + "&amp;C33))</f>
        <v>-</v>
      </c>
      <c r="E33" s="10"/>
      <c r="F33" s="96" t="s">
        <v>67</v>
      </c>
      <c r="G33" s="59" t="s">
        <v>16</v>
      </c>
      <c r="H33" s="58">
        <v>0</v>
      </c>
      <c r="I33" s="93" t="s">
        <v>102</v>
      </c>
    </row>
    <row r="34" spans="1:9">
      <c r="A34" s="95" t="s">
        <v>64</v>
      </c>
      <c r="B34" s="58" t="s">
        <v>16</v>
      </c>
      <c r="C34" s="58">
        <v>0</v>
      </c>
      <c r="D34" s="93" t="str">
        <f>IF(B34="No","-",IF(ISERROR("d20 + "&amp;C34+C48),"-","d20 + "&amp;C34+C48))</f>
        <v>-</v>
      </c>
      <c r="E34" s="10"/>
      <c r="F34" s="96" t="s">
        <v>69</v>
      </c>
      <c r="G34" s="59" t="s">
        <v>16</v>
      </c>
      <c r="H34" s="58">
        <v>0</v>
      </c>
      <c r="I34" s="93" t="str">
        <f>IF(G34="No","-",IF(ISERROR("d20 + "&amp;H34+H17),"-","d20 + "&amp;H34+H17))</f>
        <v>-</v>
      </c>
    </row>
    <row r="35" spans="1:9">
      <c r="A35" s="95" t="s">
        <v>66</v>
      </c>
      <c r="B35" s="58" t="s">
        <v>16</v>
      </c>
      <c r="C35" s="58">
        <v>0</v>
      </c>
      <c r="D35" s="93" t="str">
        <f t="shared" ref="D35" si="2">IF(B35="No","-",IF(ISERROR("d20 + "&amp;C35),"-","d20 + "&amp;C35))</f>
        <v>-</v>
      </c>
      <c r="E35" s="10"/>
      <c r="F35" s="97" t="s">
        <v>71</v>
      </c>
      <c r="G35" s="59" t="s">
        <v>16</v>
      </c>
      <c r="H35" s="58">
        <v>0</v>
      </c>
      <c r="I35" s="93" t="str">
        <f>IF(G35="No","-",IF(ISERROR("d20 + "&amp;H35),"-","d20 + "&amp;H35))</f>
        <v>-</v>
      </c>
    </row>
    <row r="36" spans="1:9">
      <c r="A36" s="95" t="s">
        <v>68</v>
      </c>
      <c r="B36" s="91" t="s">
        <v>128</v>
      </c>
      <c r="C36" s="58">
        <v>0</v>
      </c>
      <c r="D36" s="93" t="str">
        <f>IF(ISERROR("d20 + " &amp; C36),"d20+0","d20 + " &amp; C36)</f>
        <v>d20 + 0</v>
      </c>
      <c r="E36" s="10"/>
      <c r="F36" s="96" t="s">
        <v>74</v>
      </c>
      <c r="G36" s="59" t="s">
        <v>16</v>
      </c>
      <c r="H36" s="58">
        <v>0</v>
      </c>
      <c r="I36" s="93" t="str">
        <f>IF(G36="No","-",IF(ISERROR("d20 + "&amp;H36),"-","d20 + "&amp;H36))</f>
        <v>-</v>
      </c>
    </row>
    <row r="37" spans="1:9">
      <c r="A37" s="95" t="s">
        <v>70</v>
      </c>
      <c r="B37" s="58" t="s">
        <v>16</v>
      </c>
      <c r="C37" s="58">
        <v>0</v>
      </c>
      <c r="D37" s="93" t="str">
        <f>IF(B37="No","-",IF(ISERROR("d20 + "&amp;C37),"-","d20 + "&amp;C37))</f>
        <v>-</v>
      </c>
      <c r="E37" s="10"/>
      <c r="F37" s="96" t="s">
        <v>75</v>
      </c>
      <c r="G37" s="59" t="s">
        <v>16</v>
      </c>
      <c r="H37" s="58">
        <v>0</v>
      </c>
      <c r="I37" s="93" t="s">
        <v>102</v>
      </c>
    </row>
    <row r="38" spans="1:9">
      <c r="A38" s="95" t="s">
        <v>72</v>
      </c>
      <c r="B38" s="58" t="s">
        <v>16</v>
      </c>
      <c r="C38" s="58">
        <v>0</v>
      </c>
      <c r="D38" s="93" t="str">
        <f t="shared" ref="D38:D43" si="3">IF(B38="No","-",IF(ISERROR("d20 + "&amp;C38),"-","d20 + "&amp;C38))</f>
        <v>-</v>
      </c>
      <c r="E38" s="10"/>
      <c r="F38" s="96" t="s">
        <v>77</v>
      </c>
      <c r="G38" s="59" t="s">
        <v>16</v>
      </c>
      <c r="H38" s="58">
        <v>0</v>
      </c>
      <c r="I38" s="93" t="str">
        <f>IF(G38="No","-",IF(ISERROR("d20 + "&amp;H38),"-","d20 + "&amp;H38))</f>
        <v>-</v>
      </c>
    </row>
    <row r="39" spans="1:9">
      <c r="A39" s="95" t="s">
        <v>73</v>
      </c>
      <c r="B39" s="58" t="s">
        <v>16</v>
      </c>
      <c r="C39" s="58">
        <v>0</v>
      </c>
      <c r="D39" s="93" t="s">
        <v>102</v>
      </c>
      <c r="E39" s="10"/>
      <c r="F39" s="96" t="s">
        <v>79</v>
      </c>
      <c r="G39" s="59" t="s">
        <v>16</v>
      </c>
      <c r="H39" s="58">
        <v>0</v>
      </c>
      <c r="I39" s="90" t="s">
        <v>102</v>
      </c>
    </row>
    <row r="40" spans="1:9">
      <c r="A40" s="95" t="s">
        <v>76</v>
      </c>
      <c r="B40" s="58" t="s">
        <v>16</v>
      </c>
      <c r="C40" s="58">
        <v>0</v>
      </c>
      <c r="D40" s="93" t="str">
        <f t="shared" si="3"/>
        <v>-</v>
      </c>
      <c r="E40" s="10"/>
      <c r="F40" s="97" t="s">
        <v>81</v>
      </c>
      <c r="G40" s="59" t="s">
        <v>16</v>
      </c>
      <c r="H40" s="58">
        <v>0</v>
      </c>
      <c r="I40" s="90" t="s">
        <v>102</v>
      </c>
    </row>
    <row r="41" spans="1:9">
      <c r="A41" s="95" t="s">
        <v>78</v>
      </c>
      <c r="B41" s="58" t="s">
        <v>16</v>
      </c>
      <c r="C41" s="58">
        <v>0</v>
      </c>
      <c r="D41" s="93" t="str">
        <f t="shared" si="3"/>
        <v>-</v>
      </c>
      <c r="E41" s="10"/>
      <c r="F41" s="96" t="s">
        <v>84</v>
      </c>
      <c r="G41" s="59" t="s">
        <v>16</v>
      </c>
      <c r="H41" s="58">
        <v>0</v>
      </c>
      <c r="I41" s="93" t="str">
        <f>IF(G41="No","-",IF(ISERROR("d20 + "&amp;H41),"-","d20 + "&amp;H41))</f>
        <v>-</v>
      </c>
    </row>
    <row r="42" spans="1:9">
      <c r="A42" s="97" t="s">
        <v>80</v>
      </c>
      <c r="B42" s="58" t="s">
        <v>16</v>
      </c>
      <c r="C42" s="58">
        <v>0</v>
      </c>
      <c r="D42" s="93" t="str">
        <f t="shared" si="3"/>
        <v>-</v>
      </c>
      <c r="E42" s="10"/>
      <c r="F42" s="97" t="s">
        <v>86</v>
      </c>
      <c r="G42" s="59" t="s">
        <v>16</v>
      </c>
      <c r="H42" s="58">
        <v>0</v>
      </c>
      <c r="I42" s="93" t="s">
        <v>102</v>
      </c>
    </row>
    <row r="43" spans="1:9">
      <c r="A43" s="95" t="s">
        <v>82</v>
      </c>
      <c r="B43" s="58" t="s">
        <v>16</v>
      </c>
      <c r="C43" s="58">
        <v>0</v>
      </c>
      <c r="D43" s="93" t="str">
        <f t="shared" si="3"/>
        <v>-</v>
      </c>
      <c r="E43" s="10"/>
      <c r="F43" s="96" t="s">
        <v>124</v>
      </c>
      <c r="G43" s="59" t="s">
        <v>16</v>
      </c>
      <c r="H43" s="58">
        <v>0</v>
      </c>
      <c r="I43" s="93" t="s">
        <v>102</v>
      </c>
    </row>
    <row r="44" spans="1:9">
      <c r="A44" s="95" t="s">
        <v>83</v>
      </c>
      <c r="B44" s="91" t="s">
        <v>128</v>
      </c>
      <c r="C44" s="58">
        <v>0</v>
      </c>
      <c r="D44" s="93" t="str">
        <f>IF(ISERROR("d20 + " &amp; C44),"d20+0","d20 + " &amp; C44)</f>
        <v>d20 + 0</v>
      </c>
      <c r="E44" s="10"/>
      <c r="F44" s="97" t="s">
        <v>89</v>
      </c>
      <c r="G44" s="59" t="s">
        <v>16</v>
      </c>
      <c r="H44" s="58">
        <v>0</v>
      </c>
      <c r="I44" s="93" t="str">
        <f>IF(G44="No","-",IF(ISERROR("d20 + "&amp;H44),"-",IF(C51&gt;0,"d20+"&amp;H44+2,"d20 + "&amp;H44)))</f>
        <v>-</v>
      </c>
    </row>
    <row r="45" spans="1:9">
      <c r="A45" s="95" t="s">
        <v>119</v>
      </c>
      <c r="B45" s="91" t="s">
        <v>128</v>
      </c>
      <c r="C45" s="58">
        <v>0</v>
      </c>
      <c r="D45" s="93" t="str">
        <f>IF(ISERROR("d20 + " &amp; C45),"d20+0","d20 + " &amp; C45)</f>
        <v>d20 + 0</v>
      </c>
      <c r="E45" s="10"/>
      <c r="F45" s="96" t="s">
        <v>90</v>
      </c>
      <c r="G45" s="59" t="s">
        <v>16</v>
      </c>
      <c r="H45" s="58">
        <v>0</v>
      </c>
      <c r="I45" s="93" t="str">
        <f>IF(G45="No","-",IF(ISERROR("d20 + "&amp;H45),"-","d20 + "&amp;H45))</f>
        <v>-</v>
      </c>
    </row>
    <row r="46" spans="1:9">
      <c r="A46" s="95" t="s">
        <v>85</v>
      </c>
      <c r="B46" s="58" t="s">
        <v>16</v>
      </c>
      <c r="C46" s="58">
        <v>0</v>
      </c>
      <c r="D46" s="93" t="str">
        <f>IF(B46="No","-",IF(ISERROR("d20 + "&amp;C46),"-",IF(C51&gt;0,"d20+"&amp;C46+2,"d20 + "&amp;C46)))</f>
        <v>-</v>
      </c>
      <c r="E46" s="10"/>
      <c r="F46" s="60"/>
      <c r="G46" s="59"/>
      <c r="H46" s="55"/>
      <c r="I46" s="59"/>
    </row>
    <row r="47" spans="1:9">
      <c r="A47" s="95" t="s">
        <v>87</v>
      </c>
      <c r="B47" s="91" t="s">
        <v>128</v>
      </c>
      <c r="C47" s="58">
        <v>0</v>
      </c>
      <c r="D47" s="93" t="str">
        <f>IF(ISERROR("d20 + " &amp; C47),"d20+0","d20 + " &amp; C47)</f>
        <v>d20 + 0</v>
      </c>
      <c r="E47" s="10"/>
      <c r="F47" s="61"/>
      <c r="G47" s="59"/>
      <c r="H47" s="55"/>
      <c r="I47" s="55"/>
    </row>
    <row r="48" spans="1:9">
      <c r="A48" s="97" t="s">
        <v>88</v>
      </c>
      <c r="B48" s="58" t="s">
        <v>16</v>
      </c>
      <c r="C48" s="58">
        <v>0</v>
      </c>
      <c r="D48" s="93" t="str">
        <f>IF(B48="No","-",IF(ISERROR("d20 + "&amp;C48),"-","d20 + "&amp;C48))</f>
        <v>-</v>
      </c>
      <c r="E48" s="10"/>
      <c r="F48" s="60"/>
      <c r="G48" s="59"/>
      <c r="H48" s="55"/>
      <c r="I48" s="59"/>
    </row>
    <row r="49" spans="1:9">
      <c r="A49" s="96" t="s">
        <v>120</v>
      </c>
      <c r="B49" s="92" t="s">
        <v>128</v>
      </c>
      <c r="C49" s="58">
        <v>0</v>
      </c>
      <c r="D49" s="93" t="str">
        <f>IF(ISERROR("d20 + " &amp; C49),"d20+0","d20 + " &amp; C49)</f>
        <v>d20 + 0</v>
      </c>
      <c r="E49" s="10"/>
      <c r="F49" s="61"/>
      <c r="G49" s="59"/>
      <c r="H49" s="55"/>
      <c r="I49" s="55"/>
    </row>
    <row r="50" spans="1:9">
      <c r="A50" s="97" t="s">
        <v>91</v>
      </c>
      <c r="B50" s="58" t="s">
        <v>16</v>
      </c>
      <c r="C50" s="58">
        <v>0</v>
      </c>
      <c r="D50" s="93" t="str">
        <f>IF(B50="No","-",IF(ISERROR("d20 + "&amp;C50),"-","d20 + "&amp;C50))</f>
        <v>-</v>
      </c>
      <c r="E50" s="10"/>
      <c r="F50" s="94"/>
      <c r="G50" s="94"/>
      <c r="H50" s="94"/>
      <c r="I50" s="94"/>
    </row>
    <row r="51" spans="1:9">
      <c r="A51" s="96" t="s">
        <v>92</v>
      </c>
      <c r="B51" s="58" t="s">
        <v>16</v>
      </c>
      <c r="C51" s="58">
        <v>0</v>
      </c>
      <c r="D51" s="93" t="s">
        <v>102</v>
      </c>
      <c r="E51" s="10"/>
      <c r="F51" s="94"/>
      <c r="G51" s="94"/>
      <c r="H51" s="94"/>
      <c r="I51" s="94"/>
    </row>
    <row r="52" spans="1:9">
      <c r="A52" s="96" t="s">
        <v>93</v>
      </c>
      <c r="B52" s="91" t="s">
        <v>128</v>
      </c>
      <c r="C52" s="58">
        <v>0</v>
      </c>
      <c r="D52" s="93" t="str">
        <f>IF(ISERROR("d20 + " &amp; C52),"d20+0","d20 + " &amp; C52)</f>
        <v>d20 + 0</v>
      </c>
      <c r="E52" s="10"/>
      <c r="F52" s="94"/>
      <c r="G52" s="94"/>
      <c r="H52" s="94"/>
      <c r="I52" s="94"/>
    </row>
    <row r="53" spans="1:9">
      <c r="E53" s="10"/>
    </row>
    <row r="54" spans="1:9">
      <c r="E54" s="12"/>
    </row>
    <row r="55" spans="1:9">
      <c r="E55" s="12"/>
      <c r="F55" s="43"/>
      <c r="G55" s="76"/>
      <c r="H55" s="76"/>
      <c r="I55" s="48"/>
    </row>
    <row r="56" spans="1:9">
      <c r="E56" s="12"/>
      <c r="F56" s="12"/>
      <c r="G56" s="76"/>
      <c r="H56" s="76"/>
      <c r="I56" s="76"/>
    </row>
    <row r="57" spans="1:9">
      <c r="E57" s="12"/>
      <c r="F57" s="49"/>
      <c r="G57" s="76"/>
      <c r="H57" s="76"/>
      <c r="I57" s="50"/>
    </row>
    <row r="58" spans="1:9">
      <c r="E58" s="12"/>
      <c r="F58" s="49"/>
      <c r="G58" s="76"/>
      <c r="H58" s="76"/>
      <c r="I58" s="50"/>
    </row>
    <row r="59" spans="1:9">
      <c r="E59" s="12"/>
      <c r="F59" s="43"/>
      <c r="G59" s="76"/>
      <c r="H59" s="76"/>
      <c r="I59" s="48"/>
    </row>
    <row r="60" spans="1:9">
      <c r="E60" s="12"/>
      <c r="F60" s="12"/>
      <c r="G60" s="76"/>
      <c r="H60" s="76"/>
      <c r="I60" s="76"/>
    </row>
    <row r="61" spans="1:9">
      <c r="E61" s="10"/>
      <c r="F61" s="43"/>
      <c r="G61" s="76"/>
      <c r="H61" s="76"/>
      <c r="I61" s="48"/>
    </row>
    <row r="62" spans="1:9">
      <c r="E62" s="10"/>
    </row>
    <row r="63" spans="1:9">
      <c r="E63" s="10"/>
    </row>
    <row r="64" spans="1:9">
      <c r="E64" s="10"/>
    </row>
    <row r="65" spans="1:9">
      <c r="E65" s="10"/>
    </row>
    <row r="66" spans="1:9">
      <c r="E66" s="10"/>
    </row>
    <row r="67" spans="1:9">
      <c r="E67" s="10"/>
    </row>
    <row r="68" spans="1:9">
      <c r="E68" s="10"/>
    </row>
    <row r="69" spans="1:9">
      <c r="E69" s="10"/>
    </row>
    <row r="70" spans="1:9">
      <c r="E70" s="10"/>
    </row>
    <row r="71" spans="1:9">
      <c r="E71" s="10"/>
    </row>
    <row r="72" spans="1:9">
      <c r="E72" s="10"/>
    </row>
    <row r="73" spans="1:9">
      <c r="E73" s="10"/>
    </row>
    <row r="75" spans="1:9" ht="22.8">
      <c r="A75" s="36"/>
      <c r="B75" s="37"/>
      <c r="C75" s="37"/>
      <c r="D75" s="37"/>
      <c r="E75" s="37"/>
      <c r="F75" s="37"/>
      <c r="G75" s="37"/>
      <c r="H75" s="37"/>
      <c r="I75" s="37"/>
    </row>
    <row r="76" spans="1:9">
      <c r="A76" s="38"/>
      <c r="B76" s="39"/>
      <c r="C76" s="39"/>
      <c r="D76" s="40"/>
      <c r="E76" s="37"/>
      <c r="F76" s="38"/>
      <c r="G76" s="39"/>
      <c r="H76" s="39"/>
      <c r="I76" s="40"/>
    </row>
    <row r="77" spans="1:9">
      <c r="A77" s="12"/>
      <c r="B77" s="76"/>
      <c r="C77" s="76"/>
      <c r="D77" s="76"/>
      <c r="E77" s="12"/>
      <c r="F77" s="12"/>
      <c r="G77" s="76"/>
      <c r="H77" s="76"/>
      <c r="I77" s="76"/>
    </row>
    <row r="78" spans="1:9">
      <c r="A78" s="12"/>
      <c r="B78" s="76"/>
      <c r="C78" s="76"/>
      <c r="D78" s="76"/>
      <c r="E78" s="12"/>
      <c r="F78" s="12"/>
      <c r="G78" s="76"/>
      <c r="H78" s="76"/>
      <c r="I78" s="76"/>
    </row>
    <row r="79" spans="1:9">
      <c r="A79" s="12"/>
      <c r="B79" s="76"/>
      <c r="C79" s="76"/>
      <c r="D79" s="76"/>
      <c r="E79" s="12"/>
      <c r="F79" s="12"/>
      <c r="G79" s="76"/>
      <c r="H79" s="76"/>
      <c r="I79" s="76"/>
    </row>
    <row r="80" spans="1:9">
      <c r="A80" s="12"/>
      <c r="B80" s="76"/>
      <c r="C80" s="76"/>
      <c r="D80" s="76"/>
      <c r="E80" s="12"/>
      <c r="F80" s="12"/>
      <c r="G80" s="76"/>
      <c r="H80" s="76"/>
      <c r="I80" s="76"/>
    </row>
    <row r="81" spans="1:9">
      <c r="A81" s="12"/>
      <c r="B81" s="76"/>
      <c r="C81" s="76"/>
      <c r="D81" s="76"/>
      <c r="E81" s="12"/>
      <c r="F81" s="12"/>
      <c r="G81" s="76"/>
      <c r="H81" s="76"/>
      <c r="I81" s="76"/>
    </row>
    <row r="82" spans="1:9">
      <c r="A82" s="12"/>
      <c r="B82" s="76"/>
      <c r="C82" s="76"/>
      <c r="D82" s="76"/>
      <c r="E82" s="12"/>
      <c r="F82" s="12"/>
      <c r="G82" s="76"/>
      <c r="H82" s="76"/>
      <c r="I82" s="76"/>
    </row>
    <row r="83" spans="1:9">
      <c r="A83" s="12"/>
      <c r="B83" s="76"/>
      <c r="C83" s="76"/>
      <c r="D83" s="76"/>
      <c r="E83" s="12"/>
      <c r="F83" s="12"/>
      <c r="G83" s="76"/>
      <c r="H83" s="76"/>
      <c r="I83" s="76"/>
    </row>
    <row r="84" spans="1:9">
      <c r="A84" s="12"/>
      <c r="B84" s="76"/>
      <c r="C84" s="76"/>
      <c r="D84" s="76"/>
      <c r="E84" s="12"/>
      <c r="F84" s="12"/>
      <c r="G84" s="76"/>
      <c r="H84" s="76"/>
      <c r="I84" s="76"/>
    </row>
    <row r="85" spans="1:9">
      <c r="A85" s="12"/>
      <c r="B85" s="76"/>
      <c r="C85" s="76"/>
      <c r="D85" s="76"/>
      <c r="E85" s="12"/>
      <c r="F85" s="12"/>
      <c r="G85" s="76"/>
      <c r="H85" s="76"/>
      <c r="I85" s="76"/>
    </row>
    <row r="86" spans="1:9">
      <c r="A86" s="12"/>
      <c r="B86" s="76"/>
      <c r="C86" s="76"/>
      <c r="D86" s="76"/>
      <c r="E86" s="12"/>
      <c r="F86" s="12"/>
      <c r="G86" s="76"/>
      <c r="H86" s="76"/>
      <c r="I86" s="76"/>
    </row>
    <row r="87" spans="1:9">
      <c r="A87" s="12"/>
      <c r="B87" s="76"/>
      <c r="C87" s="76"/>
      <c r="D87" s="76"/>
      <c r="E87" s="12"/>
      <c r="F87" s="12"/>
      <c r="G87" s="76"/>
      <c r="H87" s="76"/>
      <c r="I87" s="76"/>
    </row>
  </sheetData>
  <sheetProtection sheet="1" objects="1" scenarios="1" selectLockedCells="1"/>
  <mergeCells count="2">
    <mergeCell ref="B2:E2"/>
    <mergeCell ref="G2:I2"/>
  </mergeCells>
  <phoneticPr fontId="11" type="noConversion"/>
  <dataValidations count="4">
    <dataValidation operator="equal" allowBlank="1" errorTitle="Entry Error" error="Please enter &quot;Yes&quot; or &quot;No&quot;" promptTitle="Training Entry" prompt="Please enter &quot;Yes&quot; or &quot;No&quot;" sqref="G25:H25 H31:H49 H26:H29 G17 G30:H30 B52 B13 H6:H24 B11 B6">
      <formula1>0</formula1>
      <formula2>0</formula2>
    </dataValidation>
    <dataValidation type="list" operator="equal" allowBlank="1" showErrorMessage="1" errorTitle="Entry Error" error="Please enter &quot;Yes&quot; or &quot;No&quot;" promptTitle="Training Entry" prompt="Please enter &quot;Yes&quot; or &quot;No&quot;" sqref="B12 G8:G12 B46 B37:B43 B33:B35 B30 B28 B26 B7:B10 G55:H61 G26:G29 B15:B23 G19:G24 B48 B50:B51 G14:G16 G33:G49">
      <formula1>"Yes,No"</formula1>
      <formula2>0</formula2>
    </dataValidation>
    <dataValidation operator="equal" allowBlank="1" errorTitle="Error!" error="Sorry!  You may enter only Strength, Dexterity, Stamina, Energy/Magic or Energy/Mechanics!" promptTitle="Key Ability" prompt="You must enter Strength, Dexterity, Stamina, Energy/Magic or Energy/Mechanics!" sqref="F2">
      <formula1>0</formula1>
      <formula2>0</formula2>
    </dataValidation>
    <dataValidation type="list" operator="equal" allowBlank="1" showErrorMessage="1" errorTitle="Entry Error" error="Enter &quot;P&quot; for Primary, &quot;S&quot; for Secondary or &quot;No&quot; for an unavailable Talent." promptTitle="Talent Status" prompt="Enter &quot;P&quot; for Primary, &quot;S&quot; for Secondary or &quot;No&quot; for an unavailable Talent." sqref="B77:C87 G77:H87">
      <formula1>"P,S,No"</formula1>
      <formula2>0</formula2>
    </dataValidation>
  </dataValidations>
  <printOptions horizontalCentered="1"/>
  <pageMargins left="0.70833333333333337" right="0.70833333333333337" top="0.70833333333333337" bottom="0.7090277777777777" header="0.51180555555555551" footer="0.51180555555555551"/>
  <pageSetup paperSize="9" scale="71" firstPageNumber="0" orientation="landscape" horizontalDpi="300" verticalDpi="300" r:id="rId1"/>
  <headerFooter alignWithMargins="0">
    <oddFooter>&amp;C&amp;"Arial,Fett"&amp;12Page 2</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6"/>
    <pageSetUpPr fitToPage="1"/>
  </sheetPr>
  <dimension ref="A1:I25"/>
  <sheetViews>
    <sheetView showGridLines="0" zoomScale="115" zoomScaleNormal="115" workbookViewId="0">
      <selection activeCell="A5" sqref="A5:I5"/>
    </sheetView>
  </sheetViews>
  <sheetFormatPr baseColWidth="10" defaultColWidth="11.44140625" defaultRowHeight="13.2"/>
  <cols>
    <col min="1" max="1" width="13.44140625" style="1" customWidth="1"/>
    <col min="2" max="4" width="11.44140625" style="1"/>
    <col min="5" max="5" width="13.109375" style="1" customWidth="1"/>
    <col min="6" max="16384" width="11.44140625" style="1"/>
  </cols>
  <sheetData>
    <row r="1" spans="1:9" ht="22.8">
      <c r="A1" s="26" t="s">
        <v>0</v>
      </c>
      <c r="B1" s="128" t="str">
        <f>IF(ISBLANK(name),"",name)</f>
        <v/>
      </c>
      <c r="C1" s="128"/>
      <c r="D1" s="128"/>
      <c r="F1" s="41" t="s">
        <v>1</v>
      </c>
      <c r="G1" s="116" t="str">
        <f>IF(ISBLANK(Character!$F$2),"",Character!$F$2)</f>
        <v/>
      </c>
      <c r="H1" s="116"/>
      <c r="I1" s="116"/>
    </row>
    <row r="2" spans="1:9" ht="17.399999999999999">
      <c r="A2" s="129"/>
      <c r="B2" s="129"/>
      <c r="C2" s="129"/>
      <c r="D2" s="129"/>
    </row>
    <row r="3" spans="1:9">
      <c r="A3" s="44"/>
      <c r="B3" s="45"/>
      <c r="C3" s="17"/>
      <c r="D3" s="45"/>
    </row>
    <row r="4" spans="1:9" ht="24.9" customHeight="1">
      <c r="A4" s="124" t="s">
        <v>94</v>
      </c>
      <c r="B4" s="124"/>
      <c r="C4" s="124"/>
      <c r="D4" s="45"/>
    </row>
    <row r="5" spans="1:9" ht="150" customHeight="1">
      <c r="A5" s="125"/>
      <c r="B5" s="125"/>
      <c r="C5" s="125"/>
      <c r="D5" s="125"/>
      <c r="E5" s="125"/>
      <c r="F5" s="125"/>
      <c r="G5" s="125"/>
      <c r="H5" s="125"/>
      <c r="I5" s="125"/>
    </row>
    <row r="6" spans="1:9">
      <c r="A6" s="44"/>
      <c r="B6" s="45"/>
      <c r="C6" s="17"/>
      <c r="D6" s="45"/>
    </row>
    <row r="7" spans="1:9" ht="22.8">
      <c r="A7" s="124" t="s">
        <v>95</v>
      </c>
      <c r="B7" s="124"/>
      <c r="C7" s="124"/>
      <c r="D7" s="45"/>
    </row>
    <row r="8" spans="1:9" ht="150" customHeight="1">
      <c r="A8" s="125"/>
      <c r="B8" s="125"/>
      <c r="C8" s="125"/>
      <c r="D8" s="125"/>
      <c r="E8" s="125"/>
      <c r="F8" s="125"/>
      <c r="G8" s="125"/>
      <c r="H8" s="125"/>
      <c r="I8" s="125"/>
    </row>
    <row r="10" spans="1:9" ht="22.8">
      <c r="A10" s="124" t="s">
        <v>96</v>
      </c>
      <c r="B10" s="124"/>
      <c r="C10" s="124"/>
      <c r="D10" s="124"/>
    </row>
    <row r="11" spans="1:9" ht="150" customHeight="1">
      <c r="A11" s="125"/>
      <c r="B11" s="125"/>
      <c r="C11" s="125"/>
      <c r="D11" s="125"/>
      <c r="E11" s="125"/>
      <c r="F11" s="125"/>
      <c r="G11" s="125"/>
      <c r="H11" s="125"/>
      <c r="I11" s="125"/>
    </row>
    <row r="14" spans="1:9" ht="24.75" customHeight="1">
      <c r="A14" s="126" t="s">
        <v>97</v>
      </c>
      <c r="B14" s="126"/>
      <c r="C14" s="126"/>
      <c r="D14" s="126"/>
      <c r="E14" s="126"/>
      <c r="F14" s="126"/>
      <c r="G14" s="126"/>
      <c r="H14" s="127"/>
      <c r="I14" s="127"/>
    </row>
    <row r="16" spans="1:9" ht="24.9" customHeight="1">
      <c r="A16" s="120" t="s">
        <v>98</v>
      </c>
      <c r="B16" s="120"/>
      <c r="C16" s="120"/>
    </row>
    <row r="17" spans="1:9" ht="13.8" thickBot="1"/>
    <row r="18" spans="1:9" ht="13.8" thickBot="1">
      <c r="A18" s="46" t="s">
        <v>144</v>
      </c>
      <c r="B18" s="121"/>
      <c r="C18" s="121"/>
      <c r="D18" s="121"/>
      <c r="E18" s="121"/>
    </row>
    <row r="19" spans="1:9" ht="13.8" thickBot="1"/>
    <row r="20" spans="1:9" ht="13.8" thickBot="1">
      <c r="A20" s="122" t="s">
        <v>99</v>
      </c>
      <c r="B20" s="122"/>
      <c r="C20" s="122"/>
      <c r="D20" s="102"/>
      <c r="E20" s="42"/>
      <c r="F20" s="123" t="s">
        <v>100</v>
      </c>
      <c r="G20" s="123"/>
      <c r="H20" s="123"/>
      <c r="I20" s="102"/>
    </row>
    <row r="22" spans="1:9" ht="22.8">
      <c r="A22" s="118" t="s">
        <v>101</v>
      </c>
      <c r="B22" s="118"/>
      <c r="C22" s="118"/>
      <c r="D22" s="45"/>
    </row>
    <row r="23" spans="1:9" ht="90" customHeight="1">
      <c r="A23" s="119"/>
      <c r="B23" s="119"/>
      <c r="C23" s="119"/>
      <c r="D23" s="119"/>
      <c r="E23" s="119"/>
      <c r="F23" s="119"/>
      <c r="G23" s="119"/>
      <c r="H23" s="119"/>
      <c r="I23" s="119"/>
    </row>
    <row r="25" spans="1:9">
      <c r="A25" s="103"/>
    </row>
  </sheetData>
  <sheetProtection selectLockedCells="1"/>
  <mergeCells count="18">
    <mergeCell ref="B1:D1"/>
    <mergeCell ref="G1:I1"/>
    <mergeCell ref="A2:B2"/>
    <mergeCell ref="C2:D2"/>
    <mergeCell ref="A8:I8"/>
    <mergeCell ref="A10:D10"/>
    <mergeCell ref="A11:I11"/>
    <mergeCell ref="A14:G14"/>
    <mergeCell ref="H14:I14"/>
    <mergeCell ref="A4:C4"/>
    <mergeCell ref="A5:I5"/>
    <mergeCell ref="A7:C7"/>
    <mergeCell ref="A22:C22"/>
    <mergeCell ref="A23:I23"/>
    <mergeCell ref="A16:C16"/>
    <mergeCell ref="B18:E18"/>
    <mergeCell ref="A20:C20"/>
    <mergeCell ref="F20:H20"/>
  </mergeCells>
  <phoneticPr fontId="11" type="noConversion"/>
  <printOptions horizontalCentered="1" verticalCentered="1"/>
  <pageMargins left="0.70833333333333337" right="0.70833333333333337" top="0.70833333333333337" bottom="0.7090277777777777" header="0.51180555555555551" footer="0.51180555555555551"/>
  <pageSetup paperSize="9" scale="83" firstPageNumber="0" orientation="portrait" horizontalDpi="300" verticalDpi="300" r:id="rId1"/>
  <headerFooter alignWithMargins="0">
    <oddFooter>&amp;C&amp;"Arial,Fett"&amp;12Page 3</oddFooter>
  </headerFooter>
</worksheet>
</file>

<file path=xl/worksheets/sheet4.xml><?xml version="1.0" encoding="utf-8"?>
<worksheet xmlns="http://schemas.openxmlformats.org/spreadsheetml/2006/main" xmlns:r="http://schemas.openxmlformats.org/officeDocument/2006/relationships">
  <sheetPr enableFormatConditionsCalculation="0">
    <tabColor indexed="10"/>
  </sheetPr>
  <dimension ref="A1"/>
  <sheetViews>
    <sheetView showGridLines="0" workbookViewId="0">
      <selection sqref="A1:IV65536"/>
    </sheetView>
  </sheetViews>
  <sheetFormatPr baseColWidth="10" defaultColWidth="10.5546875" defaultRowHeight="13.2"/>
  <cols>
    <col min="1" max="16384" width="10.5546875" style="47"/>
  </cols>
  <sheetData/>
  <sheetProtection sheet="1" objects="1" scenarios="1" selectLockedCells="1" selectUnlockedCells="1"/>
  <phoneticPr fontId="11" type="noConversion"/>
  <pageMargins left="0.78749999999999998" right="0.78749999999999998" top="0.98402777777777772" bottom="0.98402777777777772" header="0.51180555555555551" footer="0.51180555555555551"/>
  <pageSetup paperSize="9" firstPageNumber="0" orientation="portrait"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17</vt:i4>
      </vt:variant>
    </vt:vector>
  </HeadingPairs>
  <TitlesOfParts>
    <vt:vector size="21" baseType="lpstr">
      <vt:lpstr>Character</vt:lpstr>
      <vt:lpstr>Abilities &amp; Characteristics</vt:lpstr>
      <vt:lpstr>Magic &amp; Equipment</vt:lpstr>
      <vt:lpstr>Open Game License</vt:lpstr>
      <vt:lpstr>__xlnm.Print_Area_1</vt:lpstr>
      <vt:lpstr>__xlnm.Print_Area_2</vt:lpstr>
      <vt:lpstr>__xlnm.Print_Area_3</vt:lpstr>
      <vt:lpstr>dex</vt:lpstr>
      <vt:lpstr>'Abilities &amp; Characteristics'!Druckbereich</vt:lpstr>
      <vt:lpstr>Character!Druckbereich</vt:lpstr>
      <vt:lpstr>'Magic &amp; Equipment'!Druckbereich</vt:lpstr>
      <vt:lpstr>Inj._Points</vt:lpstr>
      <vt:lpstr>injpts</vt:lpstr>
      <vt:lpstr>injury</vt:lpstr>
      <vt:lpstr>magap</vt:lpstr>
      <vt:lpstr>mechap</vt:lpstr>
      <vt:lpstr>name</vt:lpstr>
      <vt:lpstr>player</vt:lpstr>
      <vt:lpstr>reli</vt:lpstr>
      <vt:lpstr>sta</vt:lpstr>
      <vt:lpstr>str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Oliva</dc:creator>
  <cp:lastModifiedBy>Mark Oliva</cp:lastModifiedBy>
  <cp:lastPrinted>2013-09-09T09:17:55Z</cp:lastPrinted>
  <dcterms:created xsi:type="dcterms:W3CDTF">2010-10-09T08:15:02Z</dcterms:created>
  <dcterms:modified xsi:type="dcterms:W3CDTF">2013-09-09T09:20:47Z</dcterms:modified>
</cp:coreProperties>
</file>